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theme/themeOverride5.xml" ContentType="application/vnd.openxmlformats-officedocument.themeOverride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6.xml" ContentType="application/vnd.openxmlformats-officedocument.drawing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9.xml" ContentType="application/vnd.openxmlformats-officedocument.drawing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10.xml" ContentType="application/vnd.openxmlformats-officedocument.drawing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11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2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3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40" yWindow="360" windowWidth="14940" windowHeight="8985" activeTab="13"/>
  </bookViews>
  <sheets>
    <sheet name="Обложка цв" sheetId="26" r:id="rId1"/>
    <sheet name="Обложка чб" sheetId="25" r:id="rId2"/>
    <sheet name="Содержание" sheetId="55" r:id="rId3"/>
    <sheet name="Предисловие" sheetId="48" r:id="rId4"/>
    <sheet name="Предв итоги 1" sheetId="31" r:id="rId5"/>
    <sheet name="2" sheetId="38" r:id="rId6"/>
    <sheet name="3" sheetId="39" r:id="rId7"/>
    <sheet name="4" sheetId="37" r:id="rId8"/>
    <sheet name="5" sheetId="40" r:id="rId9"/>
    <sheet name="6" sheetId="41" r:id="rId10"/>
    <sheet name="7" sheetId="42" r:id="rId11"/>
    <sheet name="8" sheetId="43" r:id="rId12"/>
    <sheet name="9" sheetId="44" r:id="rId13"/>
    <sheet name="001" sheetId="27" r:id="rId14"/>
    <sheet name="018" sheetId="2" r:id="rId15"/>
    <sheet name="023" sheetId="4" r:id="rId16"/>
    <sheet name="024" sheetId="5" r:id="rId17"/>
    <sheet name="032" sheetId="6" r:id="rId18"/>
    <sheet name="036" sheetId="7" r:id="rId19"/>
    <sheet name="050" sheetId="8" r:id="rId20"/>
    <sheet name="053" sheetId="9" r:id="rId21"/>
    <sheet name="054" sheetId="13" r:id="rId22"/>
    <sheet name="056" sheetId="10" r:id="rId23"/>
    <sheet name="060" sheetId="11" r:id="rId24"/>
    <sheet name="061" sheetId="12" r:id="rId25"/>
    <sheet name="Методологические пояснения" sheetId="53" r:id="rId26"/>
    <sheet name="Диаг 1" sheetId="30" r:id="rId27"/>
    <sheet name="Диаг 2" sheetId="32" r:id="rId28"/>
    <sheet name="Диаг 3а" sheetId="33" r:id="rId29"/>
    <sheet name="Диаг 3б" sheetId="34" r:id="rId30"/>
    <sheet name="Диаг 3в" sheetId="35" r:id="rId31"/>
    <sheet name="ПОСЛЕДНЯЯ" sheetId="28" r:id="rId32"/>
  </sheets>
  <externalReferences>
    <externalReference r:id="rId33"/>
    <externalReference r:id="rId34"/>
    <externalReference r:id="rId35"/>
    <externalReference r:id="rId36"/>
    <externalReference r:id="rId37"/>
  </externalReferences>
  <definedNames>
    <definedName name="Body" localSheetId="13">'001'!$E$8:$N$203</definedName>
    <definedName name="Body" localSheetId="15">'023'!$E$8:$M$17</definedName>
    <definedName name="Body" localSheetId="16">'024'!$E$8:$M$17</definedName>
    <definedName name="Body" localSheetId="17">'032'!$E$8:$H$91</definedName>
    <definedName name="Body" localSheetId="18">'036'!$E$7:$H$87</definedName>
    <definedName name="Body" localSheetId="19">'050'!$E$9:$H$44</definedName>
    <definedName name="Body" localSheetId="20">'053'!$E$8:$J$41</definedName>
    <definedName name="Body" localSheetId="21">'054'!$E$9:$H$43</definedName>
    <definedName name="Body" localSheetId="22">'056'!$E$6:$H$79</definedName>
    <definedName name="Body" localSheetId="23">'060'!$E$7:$J$73</definedName>
    <definedName name="Body" localSheetId="24">'061'!$E$8:$M$76</definedName>
    <definedName name="Body" localSheetId="31">#REF!</definedName>
    <definedName name="Body">'018'!$E$6:$N$10</definedName>
    <definedName name="OLE_LINK1" localSheetId="2">Содержание!$H$25</definedName>
    <definedName name="Shapka" localSheetId="13">'001'!$E$4:$N$7</definedName>
    <definedName name="Shapka" localSheetId="15">'023'!$E$5:$M$7</definedName>
    <definedName name="Shapka" localSheetId="16">'024'!$E$5:$M$7</definedName>
    <definedName name="Shapka" localSheetId="17">'032'!$E$4:$H$7</definedName>
    <definedName name="Shapka" localSheetId="18">'036'!$E$4:$H$6</definedName>
    <definedName name="Shapka" localSheetId="19">'050'!$E$4:$H$8</definedName>
    <definedName name="Shapka" localSheetId="20">'053'!$E$4:$J$7</definedName>
    <definedName name="Shapka" localSheetId="21">'054'!$E$4:$H$8</definedName>
    <definedName name="Shapka" localSheetId="22">'056'!$E$4:$H$5</definedName>
    <definedName name="Shapka" localSheetId="23">'060'!$E$4:$J$6</definedName>
    <definedName name="Shapka" localSheetId="24">'061'!$E$4:$M$7</definedName>
    <definedName name="Shapka" localSheetId="31">#REF!</definedName>
    <definedName name="Shapka">'018'!$E$4:$N$5</definedName>
    <definedName name="Sidehead" localSheetId="13">'001'!$A$8:$D$203</definedName>
    <definedName name="Sidehead" localSheetId="15">'023'!$A$8:$D$17</definedName>
    <definedName name="Sidehead" localSheetId="16">'024'!$A$8:$D$17</definedName>
    <definedName name="Sidehead" localSheetId="17">'032'!$A$8:$D$91</definedName>
    <definedName name="Sidehead" localSheetId="18">'036'!$A$7:$D$87</definedName>
    <definedName name="Sidehead" localSheetId="19">'050'!$A$9:$D$54</definedName>
    <definedName name="Sidehead" localSheetId="20">'053'!$A$8:$D$41</definedName>
    <definedName name="Sidehead" localSheetId="21">'054'!$A$9:$D$43</definedName>
    <definedName name="Sidehead" localSheetId="22">'056'!$A$6:$D$79</definedName>
    <definedName name="Sidehead" localSheetId="23">'060'!$A$7:$D$73</definedName>
    <definedName name="Sidehead" localSheetId="24">'061'!$A$8:$D$76</definedName>
    <definedName name="Sidehead" localSheetId="31">#REF!</definedName>
    <definedName name="Sidehead">'018'!$A$6:$D$10</definedName>
    <definedName name="TableHeader" localSheetId="13">'001'!$A$1:$N$3</definedName>
    <definedName name="TableHeader" localSheetId="15">'023'!$A$1:$M$4</definedName>
    <definedName name="TableHeader" localSheetId="16">'024'!$A$1:$M$4</definedName>
    <definedName name="TableHeader" localSheetId="17">'032'!$A$1:$H$3</definedName>
    <definedName name="TableHeader" localSheetId="18">'036'!$A$1:$H$3</definedName>
    <definedName name="TableHeader" localSheetId="19">'050'!$A$1:$H$3</definedName>
    <definedName name="TableHeader" localSheetId="20">'053'!$A$1:$J$3</definedName>
    <definedName name="TableHeader" localSheetId="21">'054'!$A$1:$H$3</definedName>
    <definedName name="TableHeader" localSheetId="22">'056'!$A$1:$H$3</definedName>
    <definedName name="TableHeader" localSheetId="23">'060'!$A$1:$J$3</definedName>
    <definedName name="TableHeader" localSheetId="24">'061'!$A$1:$M$3</definedName>
    <definedName name="TableHeader" localSheetId="31">#REF!</definedName>
    <definedName name="TableHeader">'018'!$A$1:$N$3</definedName>
    <definedName name="TableName" localSheetId="13">'001'!$A$1:$N$2</definedName>
    <definedName name="TableName" localSheetId="15">'023'!$A$1:$M$3</definedName>
    <definedName name="TableName" localSheetId="16">'024'!$A$1:$M$3</definedName>
    <definedName name="TableName" localSheetId="17">'032'!$A$1:$H$3</definedName>
    <definedName name="TableName" localSheetId="18">'036'!$A$1:$H$2</definedName>
    <definedName name="TableName" localSheetId="19">'050'!$A$1:$H$2</definedName>
    <definedName name="TableName" localSheetId="20">'053'!$A$1:$J$2</definedName>
    <definedName name="TableName" localSheetId="21">'054'!$A$1:$H$2</definedName>
    <definedName name="TableName" localSheetId="22">'056'!$A$1:$H$2</definedName>
    <definedName name="TableName" localSheetId="23">'060'!$A$1:$J$2</definedName>
    <definedName name="TableName" localSheetId="24">'061'!$A$1:$M$3</definedName>
    <definedName name="TableName" localSheetId="31">#REF!</definedName>
    <definedName name="TableName">'018'!$A$1:$N$2</definedName>
    <definedName name="_xlnm.Print_Titles" localSheetId="13">'001'!$23:$27</definedName>
    <definedName name="_xlnm.Print_Titles" localSheetId="14">'018'!$4:$5</definedName>
    <definedName name="_xlnm.Print_Titles" localSheetId="15">'023'!$5:$6</definedName>
    <definedName name="_xlnm.Print_Titles" localSheetId="16">'024'!$5:$6</definedName>
    <definedName name="_xlnm.Print_Titles" localSheetId="17">'032'!$35:$38</definedName>
    <definedName name="_xlnm.Print_Titles" localSheetId="18">'036'!$26:$29</definedName>
    <definedName name="_xlnm.Print_Titles" localSheetId="20">'053'!$27:$31</definedName>
    <definedName name="_xlnm.Print_Titles" localSheetId="21">'054'!$28:$33</definedName>
    <definedName name="_xlnm.Print_Titles" localSheetId="22">'056'!$30:$32</definedName>
    <definedName name="_xlnm.Print_Titles" localSheetId="23">'060'!$30:$33</definedName>
    <definedName name="_xlnm.Print_Titles" localSheetId="24">'061'!$25:$29</definedName>
    <definedName name="_xlnm.Print_Area" localSheetId="13">'001'!$A$1:$N$206</definedName>
    <definedName name="_xlnm.Print_Area" localSheetId="6">'3'!$A$1:$A$19</definedName>
    <definedName name="_xlnm.Print_Area" localSheetId="8">'5'!$A$1:$A$99</definedName>
    <definedName name="_xlnm.Print_Area" localSheetId="10">'7'!$A$1:$A$31</definedName>
    <definedName name="_xlnm.Print_Area" localSheetId="12">'9'!$A$1:$A$151</definedName>
    <definedName name="_xlnm.Print_Area" localSheetId="26">'Диаг 1'!$A$1:$J$28</definedName>
    <definedName name="_xlnm.Print_Area" localSheetId="28">'Диаг 3а'!$A$1:$F$28</definedName>
    <definedName name="_xlnm.Print_Area" localSheetId="0">'Обложка цв'!$A$1:$P$45</definedName>
    <definedName name="_xlnm.Print_Area" localSheetId="1">'Обложка чб'!$A$1:$N$41</definedName>
    <definedName name="_xlnm.Print_Area" localSheetId="31">ПОСЛЕДНЯЯ!$A$1:$N$33</definedName>
    <definedName name="_xlnm.Print_Area" localSheetId="4">'Предв итоги 1'!$A$1:$A$169</definedName>
  </definedNames>
  <calcPr calcId="145621"/>
</workbook>
</file>

<file path=xl/calcChain.xml><?xml version="1.0" encoding="utf-8"?>
<calcChain xmlns="http://schemas.openxmlformats.org/spreadsheetml/2006/main">
  <c r="M135" i="27" l="1"/>
  <c r="M136" i="27"/>
  <c r="M138" i="27"/>
  <c r="M134" i="27"/>
  <c r="L135" i="27"/>
  <c r="L134" i="27"/>
  <c r="K135" i="27"/>
  <c r="K138" i="27"/>
  <c r="K134" i="27"/>
  <c r="J138" i="27"/>
  <c r="J134" i="27"/>
  <c r="I138" i="27"/>
  <c r="I134" i="27"/>
  <c r="E134" i="27"/>
  <c r="H135" i="27"/>
  <c r="H136" i="27"/>
  <c r="H138" i="27"/>
  <c r="H134" i="27"/>
  <c r="G135" i="27"/>
  <c r="G136" i="27"/>
  <c r="G138" i="27"/>
  <c r="G134" i="27"/>
  <c r="F135" i="27"/>
  <c r="F136" i="27"/>
  <c r="F137" i="27"/>
  <c r="F138" i="27"/>
  <c r="F134" i="27"/>
  <c r="J75" i="27" l="1"/>
  <c r="J76" i="27"/>
  <c r="J77" i="27"/>
  <c r="J78" i="27"/>
  <c r="J79" i="27"/>
  <c r="J81" i="27"/>
  <c r="J82" i="27"/>
  <c r="J74" i="27"/>
  <c r="M77" i="27"/>
  <c r="M78" i="27"/>
  <c r="M81" i="27"/>
  <c r="M82" i="27"/>
  <c r="M83" i="27"/>
  <c r="M86" i="27"/>
  <c r="M87" i="27"/>
  <c r="M88" i="27"/>
  <c r="M95" i="27"/>
  <c r="M96" i="27"/>
  <c r="M97" i="27"/>
  <c r="M98" i="27"/>
  <c r="M99" i="27"/>
  <c r="M100" i="27"/>
  <c r="M101" i="27"/>
  <c r="M102" i="27"/>
  <c r="M103" i="27"/>
  <c r="M104" i="27"/>
  <c r="M105" i="27"/>
  <c r="M106" i="27"/>
  <c r="M107" i="27"/>
  <c r="M108" i="27"/>
  <c r="M109" i="27"/>
  <c r="M112" i="27"/>
  <c r="K107" i="27"/>
  <c r="K108" i="27"/>
  <c r="K109" i="27"/>
  <c r="K111" i="27"/>
  <c r="K112" i="27"/>
  <c r="I107" i="27"/>
  <c r="I108" i="27"/>
  <c r="I109" i="27"/>
  <c r="I110" i="27"/>
  <c r="I111" i="27"/>
  <c r="I112" i="27"/>
  <c r="G107" i="27"/>
  <c r="G108" i="27"/>
  <c r="G109" i="27"/>
  <c r="G110" i="27"/>
  <c r="G111" i="27"/>
  <c r="G112" i="27"/>
  <c r="E107" i="27"/>
  <c r="E108" i="27"/>
  <c r="E109" i="27"/>
  <c r="E110" i="27"/>
  <c r="E111" i="27"/>
  <c r="E112" i="27"/>
  <c r="K83" i="27"/>
  <c r="K86" i="27"/>
  <c r="K87" i="27"/>
  <c r="K88" i="27"/>
  <c r="K92" i="27"/>
  <c r="K94" i="27"/>
  <c r="K95" i="27"/>
  <c r="K96" i="27"/>
  <c r="K97" i="27"/>
  <c r="K98" i="27"/>
  <c r="K99" i="27"/>
  <c r="K100" i="27"/>
  <c r="K101" i="27"/>
  <c r="K102" i="27"/>
  <c r="K103" i="27"/>
  <c r="K104" i="27"/>
  <c r="K105" i="27"/>
  <c r="K106" i="27"/>
  <c r="I83" i="27"/>
  <c r="I85" i="27"/>
  <c r="I86" i="27"/>
  <c r="I87" i="27"/>
  <c r="I88" i="27"/>
  <c r="I91" i="27"/>
  <c r="I94" i="27"/>
  <c r="I95" i="27"/>
  <c r="I96" i="27"/>
  <c r="I97" i="27"/>
  <c r="I98" i="27"/>
  <c r="I99" i="27"/>
  <c r="I100" i="27"/>
  <c r="I101" i="27"/>
  <c r="I102" i="27"/>
  <c r="I103" i="27"/>
  <c r="I104" i="27"/>
  <c r="G83" i="27"/>
  <c r="G84" i="27"/>
  <c r="G85" i="27"/>
  <c r="G86" i="27"/>
  <c r="G87" i="27"/>
  <c r="G88" i="27"/>
  <c r="G89" i="27"/>
  <c r="G90" i="27"/>
  <c r="G91" i="27"/>
  <c r="G92" i="27"/>
  <c r="G93" i="27"/>
  <c r="G94" i="27"/>
  <c r="G95" i="27"/>
  <c r="G96" i="27"/>
  <c r="G97" i="27"/>
  <c r="G98" i="27"/>
  <c r="G99" i="27"/>
  <c r="G100" i="27"/>
  <c r="G101" i="27"/>
  <c r="G102" i="27"/>
  <c r="G103" i="27"/>
  <c r="G104" i="27"/>
  <c r="G105" i="27"/>
  <c r="E83" i="27"/>
  <c r="E84" i="27"/>
  <c r="E85" i="27"/>
  <c r="E86" i="27"/>
  <c r="E87" i="27"/>
  <c r="E88" i="27"/>
  <c r="E89" i="27"/>
  <c r="E90" i="27"/>
  <c r="E91" i="27"/>
  <c r="E92" i="27"/>
  <c r="E93" i="27"/>
  <c r="E94" i="27"/>
  <c r="E95" i="27"/>
  <c r="E96" i="27"/>
  <c r="E97" i="27"/>
  <c r="E98" i="27"/>
  <c r="E99" i="27"/>
  <c r="E100" i="27"/>
  <c r="E101" i="27"/>
  <c r="E102" i="27"/>
  <c r="E103" i="27"/>
  <c r="E104" i="27"/>
  <c r="E105" i="27"/>
  <c r="E106" i="27"/>
  <c r="L75" i="27"/>
  <c r="L76" i="27"/>
  <c r="L77" i="27"/>
  <c r="L79" i="27"/>
  <c r="L80" i="27"/>
  <c r="L74" i="27"/>
  <c r="K75" i="27"/>
  <c r="K76" i="27"/>
  <c r="K77" i="27"/>
  <c r="K78" i="27"/>
  <c r="K79" i="27"/>
  <c r="K80" i="27"/>
  <c r="K81" i="27"/>
  <c r="K82" i="27"/>
  <c r="K74" i="27"/>
  <c r="I75" i="27"/>
  <c r="I76" i="27"/>
  <c r="I77" i="27"/>
  <c r="I78" i="27"/>
  <c r="I79" i="27"/>
  <c r="I80" i="27"/>
  <c r="I81" i="27"/>
  <c r="I82" i="27"/>
  <c r="I74" i="27"/>
  <c r="H75" i="27"/>
  <c r="H76" i="27"/>
  <c r="H78" i="27"/>
  <c r="H80" i="27"/>
  <c r="H81" i="27"/>
  <c r="H82" i="27"/>
  <c r="H74" i="27"/>
  <c r="G75" i="27"/>
  <c r="G76" i="27"/>
  <c r="G77" i="27"/>
  <c r="G79" i="27"/>
  <c r="G80" i="27"/>
  <c r="G81" i="27"/>
  <c r="G82" i="27"/>
  <c r="G74" i="27"/>
  <c r="F74" i="27"/>
  <c r="E75" i="27"/>
  <c r="F75" i="27"/>
  <c r="E76" i="27"/>
  <c r="F76" i="27"/>
  <c r="E77" i="27"/>
  <c r="F77" i="27"/>
  <c r="E78" i="27"/>
  <c r="F78" i="27"/>
  <c r="E79" i="27"/>
  <c r="F79" i="27"/>
  <c r="E80" i="27"/>
  <c r="F80" i="27"/>
  <c r="E81" i="27"/>
  <c r="F81" i="27"/>
  <c r="E82" i="27"/>
  <c r="F82" i="27"/>
  <c r="E74" i="27"/>
</calcChain>
</file>

<file path=xl/sharedStrings.xml><?xml version="1.0" encoding="utf-8"?>
<sst xmlns="http://schemas.openxmlformats.org/spreadsheetml/2006/main" count="3829" uniqueCount="1196">
  <si>
    <t xml:space="preserve">Общая  площадь земли </t>
  </si>
  <si>
    <t>в том числе</t>
  </si>
  <si>
    <t xml:space="preserve"> Мелиорированные земли</t>
  </si>
  <si>
    <t>пашня</t>
  </si>
  <si>
    <t>сенокосы</t>
  </si>
  <si>
    <t>пастбища</t>
  </si>
  <si>
    <t>многолетние насаждения</t>
  </si>
  <si>
    <t>залежь</t>
  </si>
  <si>
    <t>из них с фактически действующей оросительной системой</t>
  </si>
  <si>
    <t>Хозяйства всех категорий - всего</t>
  </si>
  <si>
    <t xml:space="preserve">в том числе:  </t>
  </si>
  <si>
    <t>cельскохозяйственные     организации</t>
  </si>
  <si>
    <t>крестьянские (фермерские) хозяйства и индивидуальные предприниматели</t>
  </si>
  <si>
    <t>хозяйства населения</t>
  </si>
  <si>
    <t>x</t>
  </si>
  <si>
    <t>[Tech Cycle].[Code].&amp;[6]</t>
  </si>
  <si>
    <t>[Category].[Parent].&amp;[1]</t>
  </si>
  <si>
    <t>1</t>
  </si>
  <si>
    <t/>
  </si>
  <si>
    <t>[Category].[Parent].&amp;[2]</t>
  </si>
  <si>
    <t>2</t>
  </si>
  <si>
    <t>[Category].[Parent].&amp;[8]</t>
  </si>
  <si>
    <t>3</t>
  </si>
  <si>
    <t>[Category].[Parent].&amp;[17]</t>
  </si>
  <si>
    <t>4</t>
  </si>
  <si>
    <t>[MEASURES].[Eod01204]</t>
  </si>
  <si>
    <t>[MEASURES].[Eod01205]</t>
  </si>
  <si>
    <t>[MEASURES].[Eod01206]</t>
  </si>
  <si>
    <t>[MEASURES].[Eod01208]</t>
  </si>
  <si>
    <t>[MEASURES].[Eod01209]</t>
  </si>
  <si>
    <t>[MEASURES].[Eod01210]</t>
  </si>
  <si>
    <t>[MEASURES].[Eod01211]</t>
  </si>
  <si>
    <t>[MEASURES].[Eod01212]</t>
  </si>
  <si>
    <t>[MEASURES].[Eod01213]</t>
  </si>
  <si>
    <t>[MEASURES].[Eod01214]</t>
  </si>
  <si>
    <t>(на 1 июля 2016 года; гектаров)</t>
  </si>
  <si>
    <t>ПЛОЩАДЬ ЗЕМЕЛЬ В ХОЗЯЙСТВАХ ВСЕХ КАТЕГОРИЙ ПО ПЕНЗЕНСКОЙ ОБЛАСТИ</t>
  </si>
  <si>
    <t>из нее сельско-хозяйствен-ные угодья</t>
  </si>
  <si>
    <t>Из общей площади сельско-хозяйствен-ных угодий фактически используются</t>
  </si>
  <si>
    <t>орошаемые сельско-хозяйствен-ные угодья</t>
  </si>
  <si>
    <t>СТРУКТУРА СЕЛЬСКОХОЗЯЙСТВЕННЫХ УГОДИЙ ПО КАТЕГОРИЯМ ХОЗЯЙСТВ ПЕНЗЕНСКОЙ ОБЛАСТИ</t>
  </si>
  <si>
    <t>(на 1 июля 2016 года; в процентах от площади сельскохозяйственных угодий соответствующего вида в хозяйствах всех категорий)</t>
  </si>
  <si>
    <t>Из общей площади  сельско-хозяйствен-ных угодий фактически используются</t>
  </si>
  <si>
    <t>Мелиорированные земли</t>
  </si>
  <si>
    <t>[Category].[Parent].[1 P 1]</t>
  </si>
  <si>
    <t>в том числе:</t>
  </si>
  <si>
    <t>[Category].[Parent].[2 P 1]</t>
  </si>
  <si>
    <t>сельскохозяйственные организации</t>
  </si>
  <si>
    <t>[Category].[Parent].[72 P 1]</t>
  </si>
  <si>
    <t>из них: сельскохозяйственные орга-низации, не относящиеся к субъектам малого предпринимательства</t>
  </si>
  <si>
    <t>[Category].[Parent].[4 P 1]</t>
  </si>
  <si>
    <t>малые предприятия</t>
  </si>
  <si>
    <t>5</t>
  </si>
  <si>
    <t>[Category].[Parent].[101 P 1]</t>
  </si>
  <si>
    <t xml:space="preserve">подсобные сельскохозяйственные предприятия несельскохозяйственных организаций </t>
  </si>
  <si>
    <t>6</t>
  </si>
  <si>
    <t>[Category].[Parent].[8 P 1]</t>
  </si>
  <si>
    <t>7</t>
  </si>
  <si>
    <t>[Category].[Parent].[16 P 1]</t>
  </si>
  <si>
    <t>8</t>
  </si>
  <si>
    <t>[Category].[Parent].[29 P 1]</t>
  </si>
  <si>
    <t>индивидуальные предпри-ниматели</t>
  </si>
  <si>
    <t>-</t>
  </si>
  <si>
    <t>9</t>
  </si>
  <si>
    <t>[Category].[Parent].[17 P 1]</t>
  </si>
  <si>
    <t>СТРУКТУРА  СЕЛЬСКОХОЗЯЙСТВЕННЫХ УГОДИЙ В  ХОЗЯЙСТВАХ ВСЕХ КАТЕГОРИЙ ПО ПЕНЗЕНСКОЙ ОБЛАСТИ</t>
  </si>
  <si>
    <t>(на 1 июля 2016 года; в процентах от общей площади сельскохозяйственных угодий соответствующей категории хозяйств)</t>
  </si>
  <si>
    <t>Сельско-хозяйствен-ные угодья</t>
  </si>
  <si>
    <t>[MEASURES].[Eod01205 P Eod01205]</t>
  </si>
  <si>
    <t>[MEASURES].[Eod01206 P Eod01205]</t>
  </si>
  <si>
    <t>[MEASURES].[Eod01208 P Eod01205]</t>
  </si>
  <si>
    <t>[MEASURES].[Eod01209 P Eod01205]</t>
  </si>
  <si>
    <t>[MEASURES].[Eod01210 P Eod01205]</t>
  </si>
  <si>
    <t>[MEASURES].[Eod01211 P Eod01205]</t>
  </si>
  <si>
    <t>[MEASURES].[Eod01212 P Eod01205]</t>
  </si>
  <si>
    <t>[MEASURES].[Eod01213 P Eod01205]</t>
  </si>
  <si>
    <t>[MEASURES].[Eod01214 P Eod01205]</t>
  </si>
  <si>
    <t>[Category].[Parent].&amp;[72]</t>
  </si>
  <si>
    <t>[Category].[Parent].&amp;[4]</t>
  </si>
  <si>
    <t>[Category].[Parent].&amp;[101]</t>
  </si>
  <si>
    <t>[Category].[Parent].&amp;[16]</t>
  </si>
  <si>
    <t>[Category].[Parent].&amp;[29]</t>
  </si>
  <si>
    <t>ПОСЕВНЫЕ ПЛОЩАДИ СЕЛЬСКОХОЗЯЙСТВЕННЫХ КУЛЬТУР ПОД УРОЖАЙ 2016 ГОДА В ХОЗЯЙСТВАХ ВСЕХ КАТЕГОРИЙ 
ПО ПЕНЗЕНСКОЙ ОБЛАСТИ</t>
  </si>
  <si>
    <t xml:space="preserve"> </t>
  </si>
  <si>
    <t>[MEASURES].[Eod01500]</t>
  </si>
  <si>
    <t>Посевная площадь под урожай 2016 г. - всего</t>
  </si>
  <si>
    <t>[MEASURES].[Eod01501]</t>
  </si>
  <si>
    <t xml:space="preserve">Зерновые и зернобобовые культуры - всего </t>
  </si>
  <si>
    <t xml:space="preserve">в том числе:          </t>
  </si>
  <si>
    <t>[MEASURES].[P173]</t>
  </si>
  <si>
    <t xml:space="preserve">озимые                                          </t>
  </si>
  <si>
    <t>[MEASURES].[P174]</t>
  </si>
  <si>
    <t xml:space="preserve">яровые </t>
  </si>
  <si>
    <t>[MEASURES].[P175]</t>
  </si>
  <si>
    <t>пшеница - всего</t>
  </si>
  <si>
    <t>[MEASURES].[Eod01502]</t>
  </si>
  <si>
    <t>озимая</t>
  </si>
  <si>
    <t>[MEASURES].[Eod01503]</t>
  </si>
  <si>
    <t>яровая</t>
  </si>
  <si>
    <t>[MEASURES].[P219]</t>
  </si>
  <si>
    <t>пшеница твердая - всего</t>
  </si>
  <si>
    <t>х</t>
  </si>
  <si>
    <t>[MEASURES].[Eod01526]</t>
  </si>
  <si>
    <t>10</t>
  </si>
  <si>
    <t>[MEASURES].[Eod01527]</t>
  </si>
  <si>
    <t>11</t>
  </si>
  <si>
    <t>[MEASURES].[P176]</t>
  </si>
  <si>
    <t>рожь озимая</t>
  </si>
  <si>
    <t>14</t>
  </si>
  <si>
    <t>[MEASURES].[P177]</t>
  </si>
  <si>
    <t>16</t>
  </si>
  <si>
    <t>17</t>
  </si>
  <si>
    <t>[MEASURES].[Eod01529]</t>
  </si>
  <si>
    <t>ячмень пивоваренный</t>
  </si>
  <si>
    <t>18</t>
  </si>
  <si>
    <t>[MEASURES].[Eod01509]</t>
  </si>
  <si>
    <t>овес</t>
  </si>
  <si>
    <t>19</t>
  </si>
  <si>
    <t>[MEASURES].[Eod01510]</t>
  </si>
  <si>
    <t>кукуруза на зерно</t>
  </si>
  <si>
    <t>20</t>
  </si>
  <si>
    <t>[MEASURES].[Eod01511]</t>
  </si>
  <si>
    <t>просо</t>
  </si>
  <si>
    <t>21</t>
  </si>
  <si>
    <t>[MEASURES].[Eod01512]</t>
  </si>
  <si>
    <t>гречиха</t>
  </si>
  <si>
    <t>24</t>
  </si>
  <si>
    <t>[MEASURES].[P160]</t>
  </si>
  <si>
    <t>25</t>
  </si>
  <si>
    <t>26</t>
  </si>
  <si>
    <t>27</t>
  </si>
  <si>
    <t>[MEASURES].[Eod01517]</t>
  </si>
  <si>
    <t>зернобобовые культуры - всего</t>
  </si>
  <si>
    <t>28</t>
  </si>
  <si>
    <t>[MEASURES].[Eod01518]</t>
  </si>
  <si>
    <t>в том числе:                                                                                                                                                                                                    горох</t>
  </si>
  <si>
    <t>29</t>
  </si>
  <si>
    <t>30</t>
  </si>
  <si>
    <t>[MEASURES].[Eod01520]</t>
  </si>
  <si>
    <t>чечевица</t>
  </si>
  <si>
    <t>31</t>
  </si>
  <si>
    <t>[MEASURES].[Eod01521]</t>
  </si>
  <si>
    <t>бобы кормовые на зерно</t>
  </si>
  <si>
    <t>32</t>
  </si>
  <si>
    <t>[MEASURES].[Eod01522]</t>
  </si>
  <si>
    <t>вика и виковая смесь на зерно</t>
  </si>
  <si>
    <t>33</t>
  </si>
  <si>
    <t>[MEASURES].[Eod01523]</t>
  </si>
  <si>
    <t>люпин кормовой (сладкий) на зерно</t>
  </si>
  <si>
    <t>35</t>
  </si>
  <si>
    <t>[MEASURES].[Eod01564]</t>
  </si>
  <si>
    <t>нут</t>
  </si>
  <si>
    <t>36</t>
  </si>
  <si>
    <t>[MEASURES].[Eod01525]</t>
  </si>
  <si>
    <t>прочие зернобобовые  (чина, маш, сераделла и другие)</t>
  </si>
  <si>
    <t>37</t>
  </si>
  <si>
    <t>[MEASURES].[Eod01530]</t>
  </si>
  <si>
    <t>Технические культуры - всего</t>
  </si>
  <si>
    <t>[Measures].[Null]</t>
  </si>
  <si>
    <t>39</t>
  </si>
  <si>
    <t>[MEASURES].[Eod01532]</t>
  </si>
  <si>
    <t>конопля среднерусская</t>
  </si>
  <si>
    <t>41</t>
  </si>
  <si>
    <t>[MEASURES].[Eod01535]</t>
  </si>
  <si>
    <t xml:space="preserve">сахарная свекла  </t>
  </si>
  <si>
    <t>43</t>
  </si>
  <si>
    <t>[MEASURES].[P179]</t>
  </si>
  <si>
    <t>масличные культуры - всего</t>
  </si>
  <si>
    <t>44</t>
  </si>
  <si>
    <t>[MEASURES].[Eod01537]</t>
  </si>
  <si>
    <t>в том числе:                                                                подсолнечник на зерно</t>
  </si>
  <si>
    <t>45</t>
  </si>
  <si>
    <t>[MEASURES].[Eod01538]</t>
  </si>
  <si>
    <t xml:space="preserve">лен-кудряш </t>
  </si>
  <si>
    <t>47</t>
  </si>
  <si>
    <t>[MEASURES].[Eod01540]</t>
  </si>
  <si>
    <t>соя</t>
  </si>
  <si>
    <t>48</t>
  </si>
  <si>
    <t>[MEASURES].[P178]</t>
  </si>
  <si>
    <t>49</t>
  </si>
  <si>
    <t>50</t>
  </si>
  <si>
    <t>51</t>
  </si>
  <si>
    <t>[MEASURES].[Eod01543]</t>
  </si>
  <si>
    <t>горчица</t>
  </si>
  <si>
    <t>52</t>
  </si>
  <si>
    <t>[MEASURES].[Eod01544]</t>
  </si>
  <si>
    <t>рыжик</t>
  </si>
  <si>
    <t>54</t>
  </si>
  <si>
    <t>[MEASURES].[Eod01546]</t>
  </si>
  <si>
    <t>сафлор</t>
  </si>
  <si>
    <t>56</t>
  </si>
  <si>
    <t>[MEASURES].[Eod01551]</t>
  </si>
  <si>
    <t>прочие масличные культуры (сурепица, перилла, ляллеманция и др.)</t>
  </si>
  <si>
    <t>57</t>
  </si>
  <si>
    <t>58</t>
  </si>
  <si>
    <t>[MEASURES].[Eod01565]</t>
  </si>
  <si>
    <t>лекарственные культуры</t>
  </si>
  <si>
    <t>59</t>
  </si>
  <si>
    <t>[MEASURES].[Eod01548]</t>
  </si>
  <si>
    <t>табак</t>
  </si>
  <si>
    <t>60</t>
  </si>
  <si>
    <t>[MEASURES].[Eod01549]</t>
  </si>
  <si>
    <t>махорка</t>
  </si>
  <si>
    <t>62</t>
  </si>
  <si>
    <t>[MEASURES].[Eod01576]</t>
  </si>
  <si>
    <t>прочие технические культуры ( канатник, чуфа, люфа, ворсянка, фацелия и др.)</t>
  </si>
  <si>
    <t>63</t>
  </si>
  <si>
    <t>[MEASURES].[Eod01580]</t>
  </si>
  <si>
    <t>Картофель</t>
  </si>
  <si>
    <t>64</t>
  </si>
  <si>
    <t>[MEASURES].[Eod01581]</t>
  </si>
  <si>
    <r>
      <rPr>
        <b/>
        <sz val="10"/>
        <color theme="1"/>
        <rFont val="Arial"/>
        <family val="2"/>
        <charset val="204"/>
      </rPr>
      <t xml:space="preserve">Овощные и бахчевые культуры – всего </t>
    </r>
    <r>
      <rPr>
        <b/>
        <vertAlign val="superscript"/>
        <sz val="8"/>
        <color rgb="FF000000"/>
        <rFont val="Arial"/>
        <family val="2"/>
        <charset val="204"/>
      </rPr>
      <t>1)</t>
    </r>
  </si>
  <si>
    <t>65</t>
  </si>
  <si>
    <t>[MEASURES].[P180]</t>
  </si>
  <si>
    <t xml:space="preserve">овощи открытого грунта </t>
  </si>
  <si>
    <t>66</t>
  </si>
  <si>
    <t>[MEASURES].[Eod01582]</t>
  </si>
  <si>
    <t>в том числе:                                                                капуста, кроме цветной и брокколи</t>
  </si>
  <si>
    <t>67</t>
  </si>
  <si>
    <t>[MEASURES].[Eod01583]</t>
  </si>
  <si>
    <t>капуста цветная и брокколи</t>
  </si>
  <si>
    <t>68</t>
  </si>
  <si>
    <t>[MEASURES].[Eod01584]</t>
  </si>
  <si>
    <t>огурцы</t>
  </si>
  <si>
    <t>69</t>
  </si>
  <si>
    <t>[MEASURES].[Eod01585]</t>
  </si>
  <si>
    <t>помидоры</t>
  </si>
  <si>
    <t>70</t>
  </si>
  <si>
    <t>[MEASURES].[Eod01586]</t>
  </si>
  <si>
    <t>свекла столовая</t>
  </si>
  <si>
    <t>71</t>
  </si>
  <si>
    <t>[MEASURES].[Eod01587]</t>
  </si>
  <si>
    <t>морковь столовая</t>
  </si>
  <si>
    <t>72</t>
  </si>
  <si>
    <t>[MEASURES].[Eod01588]</t>
  </si>
  <si>
    <t>лук репчатый</t>
  </si>
  <si>
    <t>73</t>
  </si>
  <si>
    <t>[MEASURES].[Eod01589]</t>
  </si>
  <si>
    <t>чеснок</t>
  </si>
  <si>
    <t>74</t>
  </si>
  <si>
    <t>[MEASURES].[Eod01590]</t>
  </si>
  <si>
    <t>зеленый горошек</t>
  </si>
  <si>
    <t>75</t>
  </si>
  <si>
    <t>[MEASURES].[Eod01591]</t>
  </si>
  <si>
    <t>фасоль овощная</t>
  </si>
  <si>
    <t>76</t>
  </si>
  <si>
    <t>[MEASURES].[Eod01592]</t>
  </si>
  <si>
    <t>кукуруза сахарная</t>
  </si>
  <si>
    <t>77</t>
  </si>
  <si>
    <t>[MEASURES].[Eod01593]</t>
  </si>
  <si>
    <t>кабачки, патиссоны</t>
  </si>
  <si>
    <t>78</t>
  </si>
  <si>
    <t>[MEASURES].[Eod01594]</t>
  </si>
  <si>
    <t>тыква столовая</t>
  </si>
  <si>
    <t>79</t>
  </si>
  <si>
    <t>[MEASURES].[Eod01595]</t>
  </si>
  <si>
    <t>перец сладкий</t>
  </si>
  <si>
    <t>80</t>
  </si>
  <si>
    <t>[MEASURES].[Eod01596]</t>
  </si>
  <si>
    <t>баклажаны</t>
  </si>
  <si>
    <t>81</t>
  </si>
  <si>
    <t>[MEASURES].[Eod01597]</t>
  </si>
  <si>
    <t>салатные культуры</t>
  </si>
  <si>
    <t>82</t>
  </si>
  <si>
    <t>[MEASURES].[Eod01598]</t>
  </si>
  <si>
    <t>зеленные культуры</t>
  </si>
  <si>
    <t>83</t>
  </si>
  <si>
    <t>[MEASURES].[Eod01599]</t>
  </si>
  <si>
    <t>прочие овощи</t>
  </si>
  <si>
    <t>84</t>
  </si>
  <si>
    <t>[MEASURES].[Eod01600]</t>
  </si>
  <si>
    <t>лук-севок</t>
  </si>
  <si>
    <t>85</t>
  </si>
  <si>
    <t>[MEASURES].[Eod01601]</t>
  </si>
  <si>
    <t>маточники и семенники овощных и  бахчевых  культур</t>
  </si>
  <si>
    <t>86</t>
  </si>
  <si>
    <t>[MEASURES].[P181]</t>
  </si>
  <si>
    <t>продовольственные бахчевые культуры - всего</t>
  </si>
  <si>
    <t>87</t>
  </si>
  <si>
    <t>[MEASURES].[Eod01602]</t>
  </si>
  <si>
    <t>в том числе:                                                     арбузы столовые</t>
  </si>
  <si>
    <t>88</t>
  </si>
  <si>
    <t>[MEASURES].[Eod01603]</t>
  </si>
  <si>
    <t>дыни</t>
  </si>
  <si>
    <t>89</t>
  </si>
  <si>
    <t>[MEASURES].[Eod01610]</t>
  </si>
  <si>
    <t>Кормовые культуры - всего</t>
  </si>
  <si>
    <t>90</t>
  </si>
  <si>
    <t>[MEASURES].[Eod01611]</t>
  </si>
  <si>
    <t>в том числе:                                                            травы однолетние</t>
  </si>
  <si>
    <t>91</t>
  </si>
  <si>
    <t>[MEASURES].[P182]</t>
  </si>
  <si>
    <t>травы многолетние - всего</t>
  </si>
  <si>
    <t>92</t>
  </si>
  <si>
    <t>[MEASURES].[Eod01612]</t>
  </si>
  <si>
    <t>травы многолетние  бобовые</t>
  </si>
  <si>
    <t>93</t>
  </si>
  <si>
    <t>[MEASURES].[Eod01616]</t>
  </si>
  <si>
    <t xml:space="preserve">травы многолетние злаковые </t>
  </si>
  <si>
    <t>94</t>
  </si>
  <si>
    <t>[MEASURES].[Eod01617]</t>
  </si>
  <si>
    <t>кормовые культуры на силос (без кукурузы)</t>
  </si>
  <si>
    <t>95</t>
  </si>
  <si>
    <t>[MEASURES].[Eod01618]</t>
  </si>
  <si>
    <t xml:space="preserve">кукуруза на  корм </t>
  </si>
  <si>
    <t>96</t>
  </si>
  <si>
    <t>[MEASURES].[Eod01619]</t>
  </si>
  <si>
    <t>корнеплодные кормовые культуры, включая свеклу  сахарную на корм скоту</t>
  </si>
  <si>
    <t>97</t>
  </si>
  <si>
    <t>[MEASURES].[Eod01620]</t>
  </si>
  <si>
    <t>бахчевые кормовые культуры</t>
  </si>
  <si>
    <r>
      <rPr>
        <vertAlign val="superscript"/>
        <sz val="10"/>
        <rFont val="Arial"/>
        <family val="2"/>
        <charset val="204"/>
      </rPr>
      <t>1)</t>
    </r>
    <r>
      <rPr>
        <sz val="10"/>
        <rFont val="Arial"/>
        <family val="2"/>
      </rPr>
      <t xml:space="preserve"> включая овощи закрытого грунта по хозяйствам населения</t>
    </r>
  </si>
  <si>
    <t>СТРУКТУРА ПОСЕВНЫХ ПЛОЩАДЕЙ ПОД УРОЖАЙ 2016 ГОДА ПО КАТЕГОРИЯМ ХОЗЯЙСТВ ПЕНЗЕНСКОЙ ОБЛАСТИ</t>
  </si>
  <si>
    <t xml:space="preserve">(в процентах от посевных площадей в  хозяйствах всех категорий)  </t>
  </si>
  <si>
    <t>Крестьянские (фермерские) хозяйства и индивидуаль-ные предпринима-тели - всего</t>
  </si>
  <si>
    <t>Хозяйства населения</t>
  </si>
  <si>
    <t>из них личные подсобные хозяйства и другие индивидуаль-ные хозяйства граждан</t>
  </si>
  <si>
    <t>сельско-хозяйственные организации, не относящиеся к субъектам малого предпринима-тельства</t>
  </si>
  <si>
    <t>малые предприя-тия</t>
  </si>
  <si>
    <t>подсобные сельско-хозяйственные предприятия несельско-хозяйственных организаций</t>
  </si>
  <si>
    <t>крестьянские (фермерские) хозяйства</t>
  </si>
  <si>
    <t>индивидуаль-ные предпринима-тели</t>
  </si>
  <si>
    <t xml:space="preserve">в том числе:
озимые                                          </t>
  </si>
  <si>
    <t>13</t>
  </si>
  <si>
    <t>15</t>
  </si>
  <si>
    <t>23</t>
  </si>
  <si>
    <t>34</t>
  </si>
  <si>
    <t>Технические культуры-всего</t>
  </si>
  <si>
    <t>38</t>
  </si>
  <si>
    <t>40</t>
  </si>
  <si>
    <t xml:space="preserve">сахарная свекла </t>
  </si>
  <si>
    <t>42</t>
  </si>
  <si>
    <t>в том числе:                                      подсолнечник на зерно</t>
  </si>
  <si>
    <t>46</t>
  </si>
  <si>
    <t>53</t>
  </si>
  <si>
    <t>55</t>
  </si>
  <si>
    <t>61</t>
  </si>
  <si>
    <t>Овощные и бахчевые культуры – всего</t>
  </si>
  <si>
    <t xml:space="preserve">овощи открытого грунта - всего </t>
  </si>
  <si>
    <t>в том числе:                                                капуста, кроме цветной и брокколи</t>
  </si>
  <si>
    <t xml:space="preserve">ПЛОЩАДИ МНОГОЛЕТНИХ НАСАЖДЕНИЙ В ХОЗЯЙСТВАХ ВСЕХ КАТЕГОРИЙ ПО ПЕНЗЕНСКОЙ ОБЛАСТИ </t>
  </si>
  <si>
    <t>[MEASURES].[Eod01629]</t>
  </si>
  <si>
    <t>Площади многолетних плодовых насаждений и ягодных культур - всего</t>
  </si>
  <si>
    <t>[MEASURES].[Eod01630]</t>
  </si>
  <si>
    <t>из них:                                                                 семечковые культуры - всего</t>
  </si>
  <si>
    <t>[MEASURES].[Eod01631]</t>
  </si>
  <si>
    <t xml:space="preserve">в том числе:                                                        яблоня                                                   </t>
  </si>
  <si>
    <t>[MEASURES].[Eod01632]</t>
  </si>
  <si>
    <t>груша</t>
  </si>
  <si>
    <t>[MEASURES].[Eod01635]</t>
  </si>
  <si>
    <t>другие семечковые</t>
  </si>
  <si>
    <t>[MEASURES].[Eod01640]</t>
  </si>
  <si>
    <t>косточковые культуры - всего</t>
  </si>
  <si>
    <t>[MEASURES].[Eod01641]</t>
  </si>
  <si>
    <t>в том числе:                                                      слива</t>
  </si>
  <si>
    <t>[MEASURES].[Eod01642]</t>
  </si>
  <si>
    <t>вишня</t>
  </si>
  <si>
    <t>[MEASURES].[Eod01643]</t>
  </si>
  <si>
    <t>черешня</t>
  </si>
  <si>
    <t>[MEASURES].[Eod01644]</t>
  </si>
  <si>
    <t>абрикос</t>
  </si>
  <si>
    <t>[MEASURES].[Eod01645]</t>
  </si>
  <si>
    <t>персик</t>
  </si>
  <si>
    <t>12</t>
  </si>
  <si>
    <t>[MEASURES].[Eod01646]</t>
  </si>
  <si>
    <t>алыча</t>
  </si>
  <si>
    <t>[MEASURES].[Eod01647]</t>
  </si>
  <si>
    <t>другие косточковые</t>
  </si>
  <si>
    <t>[MEASURES].[Eod01650]</t>
  </si>
  <si>
    <t>орехоплодные культуры - всего</t>
  </si>
  <si>
    <t>[MEASURES].[Eod01651]</t>
  </si>
  <si>
    <t>в том числе:                                                 грецкий орех</t>
  </si>
  <si>
    <t>[MEASURES].[Eod01652]</t>
  </si>
  <si>
    <t>фундук</t>
  </si>
  <si>
    <t>[MEASURES].[Eod01655]</t>
  </si>
  <si>
    <t>другие орехоплодные</t>
  </si>
  <si>
    <t>[MEASURES].[Eod01660]</t>
  </si>
  <si>
    <t>цитрусовые  культуры - всего</t>
  </si>
  <si>
    <t>[MEASURES].[Eod01661]</t>
  </si>
  <si>
    <t>в том числе:                                                     лимон</t>
  </si>
  <si>
    <t>[MEASURES].[Eod01662]</t>
  </si>
  <si>
    <t>ягодники - всего</t>
  </si>
  <si>
    <t>[MEASURES].[Eod01663]</t>
  </si>
  <si>
    <t>в том числе:                                                  земляника, клубника</t>
  </si>
  <si>
    <t>22</t>
  </si>
  <si>
    <t>[MEASURES].[Eod01665]</t>
  </si>
  <si>
    <t>малина, ежевика</t>
  </si>
  <si>
    <t>[MEASURES].[Eod01666]</t>
  </si>
  <si>
    <t>смородина всех видов</t>
  </si>
  <si>
    <t>[MEASURES].[Eod01670]</t>
  </si>
  <si>
    <t>крыжовник</t>
  </si>
  <si>
    <t>[MEASURES].[Eod01671]</t>
  </si>
  <si>
    <t>рябина черноплодная</t>
  </si>
  <si>
    <t>[MEASURES].[Eod01673]</t>
  </si>
  <si>
    <t>облепиха</t>
  </si>
  <si>
    <t>[MEASURES].[Eod01675]</t>
  </si>
  <si>
    <t>другие ягодники</t>
  </si>
  <si>
    <t>[MEASURES].[Eod01680]</t>
  </si>
  <si>
    <t>из общей площади ягодников - ягодники в междурядьях сада</t>
  </si>
  <si>
    <t>[MEASURES].[Eod01681]</t>
  </si>
  <si>
    <t>Площади виноградников - всего</t>
  </si>
  <si>
    <t>[MEASURES].[Eod01682]</t>
  </si>
  <si>
    <t>Питомники и маточные насаждения</t>
  </si>
  <si>
    <t>[MEASURES].[Eod01683]</t>
  </si>
  <si>
    <t>[MEASURES].[Eod01684]</t>
  </si>
  <si>
    <t>[MEASURES].[Eod01685]</t>
  </si>
  <si>
    <t>[MEASURES].[Eod01686]</t>
  </si>
  <si>
    <t>[MEASURES].[Eod01687]</t>
  </si>
  <si>
    <t>35a</t>
  </si>
  <si>
    <t>[MEASURES].[Eod01688]</t>
  </si>
  <si>
    <t>[MEASURES].[Eod01690]</t>
  </si>
  <si>
    <t>[MEASURES].[Eod01700]</t>
  </si>
  <si>
    <t>[MEASURES].[Eod01701]</t>
  </si>
  <si>
    <t>[MEASURES].[Eod01702]</t>
  </si>
  <si>
    <t xml:space="preserve">СТРУКТУРА ПЛОЩАДЕЙ МНОГОЛЕТНИХ НАСАЖДЕНИЙ ПО КАТЕГОРИЯМ ХОЗЯЙСТВ ПЕНЗЕНСКОЙ ОБЛАСТИ </t>
  </si>
  <si>
    <t>(на 1 июля 2016 года; в процентах от общей площади многолетних насаждений соответствующего вида в хозяйствах всех категорий)</t>
  </si>
  <si>
    <t>Сельско-хозяйствен-ные организации</t>
  </si>
  <si>
    <t>Крестьянские (фермерские) хозяйства и индивидуальные предприниматели</t>
  </si>
  <si>
    <t xml:space="preserve">малые предприятия </t>
  </si>
  <si>
    <t>подсобные сельскохо-зяйственные предприятия несельско-хозяйственных организаций</t>
  </si>
  <si>
    <r>
      <rPr>
        <sz val="10"/>
        <rFont val="Arial"/>
        <family val="2"/>
      </rPr>
      <t xml:space="preserve">из них:      </t>
    </r>
    <r>
      <rPr>
        <b/>
        <sz val="10"/>
        <rFont val="Arial"/>
        <family val="2"/>
        <charset val="204"/>
      </rPr>
      <t xml:space="preserve">                                                            семечковые культуры - всего</t>
    </r>
  </si>
  <si>
    <t>в том числе:                                                  слива</t>
  </si>
  <si>
    <t xml:space="preserve">ПОГОЛОВЬЕ СЕЛЬСКОХОЗЯЙСТВЕННЫХ ЖИВОТНЫХ В ХОЗЯЙСТВАХ ВСЕХ КАТЕГОРИЙ ПО ПЕНЗЕНСКОЙ ОБЛАСТИ </t>
  </si>
  <si>
    <t xml:space="preserve">Хозяйства всех категорий </t>
  </si>
  <si>
    <t>из них</t>
  </si>
  <si>
    <t>[MEASURES].[Eod01710]</t>
  </si>
  <si>
    <t>Крупный рогатый скот</t>
  </si>
  <si>
    <t>[MEASURES].[P320]</t>
  </si>
  <si>
    <t xml:space="preserve">Молочный и мясной крупный рогатый скот </t>
  </si>
  <si>
    <t>[MEASURES].[P321]</t>
  </si>
  <si>
    <t>в том числе:
взрослое поголовье</t>
  </si>
  <si>
    <t>[MEASURES].[P322]</t>
  </si>
  <si>
    <t>из него коровы</t>
  </si>
  <si>
    <t>[MEASURES].[P323]</t>
  </si>
  <si>
    <t>молодняк (кроме телят до 1 года)</t>
  </si>
  <si>
    <t>[MEASURES].[P324]</t>
  </si>
  <si>
    <t xml:space="preserve">телята (до 1 года) </t>
  </si>
  <si>
    <t>[MEASURES].[Eod01711]</t>
  </si>
  <si>
    <t>Молочный крупный рогатый скот</t>
  </si>
  <si>
    <t>[MEASURES].[Eod01719]</t>
  </si>
  <si>
    <t>[MEASURES].[Eod01712]</t>
  </si>
  <si>
    <t>[MEASURES].[Eod01720]</t>
  </si>
  <si>
    <t>[MEASURES].[Eod01714]</t>
  </si>
  <si>
    <t>из него нетели</t>
  </si>
  <si>
    <t>[MEASURES].[Eod01721]</t>
  </si>
  <si>
    <t>[MEASURES].[Eod01725]</t>
  </si>
  <si>
    <t>Мясной крупный рогатый скот</t>
  </si>
  <si>
    <t>[MEASURES].[Eod01733]</t>
  </si>
  <si>
    <t>[MEASURES].[Eod01726]</t>
  </si>
  <si>
    <t>[MEASURES].[Eod01734]</t>
  </si>
  <si>
    <t>[MEASURES].[Eod01735]</t>
  </si>
  <si>
    <t>[MEASURES].[Eod01755]</t>
  </si>
  <si>
    <t>Свиньи</t>
  </si>
  <si>
    <t>[MEASURES].[Eod01764]</t>
  </si>
  <si>
    <t>[MEASURES].[Eod01935]</t>
  </si>
  <si>
    <t>в том числе основного стада</t>
  </si>
  <si>
    <t>[MEASURES].[Eod01756]</t>
  </si>
  <si>
    <t>из него свиноматки основные</t>
  </si>
  <si>
    <t>[MEASURES].[Eod01936]</t>
  </si>
  <si>
    <t>молодняк</t>
  </si>
  <si>
    <t>[MEASURES].[Eod01937]</t>
  </si>
  <si>
    <t>из него:
молодняк старше 4 месяцев на откорме</t>
  </si>
  <si>
    <t>[MEASURES].[Eod01938]</t>
  </si>
  <si>
    <t>поросята до 4 месяцев</t>
  </si>
  <si>
    <t>[MEASURES].[P325]</t>
  </si>
  <si>
    <t>Овцы и козы - всего</t>
  </si>
  <si>
    <t>[MEASURES].[Eod01765]</t>
  </si>
  <si>
    <t>Овцы</t>
  </si>
  <si>
    <t>[MEASURES].[Eod01778]</t>
  </si>
  <si>
    <t>[MEASURES].[Eod01766]</t>
  </si>
  <si>
    <t>из него овцематки и ярки старше 1 года</t>
  </si>
  <si>
    <t>[MEASURES].[Eod01779]</t>
  </si>
  <si>
    <t xml:space="preserve">из общего поголовья овец:                                                                                                                                                                                                                      </t>
  </si>
  <si>
    <t>[MEASURES].[Eod01773]</t>
  </si>
  <si>
    <t>овцы тонкорунных пород</t>
  </si>
  <si>
    <t>[MEASURES].[Eod01774]</t>
  </si>
  <si>
    <t>овцы полутонкорунных пород</t>
  </si>
  <si>
    <t>[MEASURES].[Eod01775]</t>
  </si>
  <si>
    <t xml:space="preserve">овцы полугрубошерстных пород </t>
  </si>
  <si>
    <t>[MEASURES].[Eod01776]</t>
  </si>
  <si>
    <t>овцы грубошерстных пород 
(без каракульских и смушковых)</t>
  </si>
  <si>
    <t>[MEASURES].[Eod01777]</t>
  </si>
  <si>
    <t xml:space="preserve">овцы каракульских и смушковых пород </t>
  </si>
  <si>
    <t>[MEASURES].[Eod01780]</t>
  </si>
  <si>
    <t>Козы</t>
  </si>
  <si>
    <t>[MEASURES].[Eod01787]</t>
  </si>
  <si>
    <t>[MEASURES].[Eod01781]</t>
  </si>
  <si>
    <t>из него козоматки и козочки старше 1 года</t>
  </si>
  <si>
    <t>[MEASURES].[Eod01788]</t>
  </si>
  <si>
    <t>[MEASURES].[Eod01806]</t>
  </si>
  <si>
    <t>Птица - всего</t>
  </si>
  <si>
    <t>[MEASURES].[Eod01790]</t>
  </si>
  <si>
    <t>Птица сельскохозяйственная - всего</t>
  </si>
  <si>
    <t>[MEASURES].[Eod01805]</t>
  </si>
  <si>
    <t>куры - всего</t>
  </si>
  <si>
    <t>[MEASURES].[P326]</t>
  </si>
  <si>
    <t xml:space="preserve">из них:                                                                                                                                                                                                                                                                                                                                            куры-несушки </t>
  </si>
  <si>
    <t>[MEASURES].[P327]</t>
  </si>
  <si>
    <t>петухи</t>
  </si>
  <si>
    <t>[MEASURES].[P328]</t>
  </si>
  <si>
    <t>молодняк кур (всех  возрастов)</t>
  </si>
  <si>
    <t>[MEASURES].[Eod01791]</t>
  </si>
  <si>
    <t>куры яичных пород</t>
  </si>
  <si>
    <t>[MEASURES].[Eod01792]</t>
  </si>
  <si>
    <t xml:space="preserve">из них:  
куры-несушки </t>
  </si>
  <si>
    <t>[MEASURES].[Eod01793]</t>
  </si>
  <si>
    <t>из них промышленного стада</t>
  </si>
  <si>
    <t>[MEASURES].[Eod01794]</t>
  </si>
  <si>
    <t>[MEASURES].[Eod01795]</t>
  </si>
  <si>
    <t>[MEASURES].[Eod01800]</t>
  </si>
  <si>
    <t>куры мясных и мясо-яичных пород</t>
  </si>
  <si>
    <t>[MEASURES].[Eod01801]</t>
  </si>
  <si>
    <t>[MEASURES].[Eod01802]</t>
  </si>
  <si>
    <t>[MEASURES].[Eod01803]</t>
  </si>
  <si>
    <t>молодняк кур (всех возрастов)</t>
  </si>
  <si>
    <t>[MEASURES].[Eod01804]</t>
  </si>
  <si>
    <t>из них бройлеры</t>
  </si>
  <si>
    <t>[MEASURES].[Eod01810]</t>
  </si>
  <si>
    <t>утки</t>
  </si>
  <si>
    <t>[MEASURES].[Eod01815]</t>
  </si>
  <si>
    <t>гуси</t>
  </si>
  <si>
    <t>[MEASURES].[Eod01820]</t>
  </si>
  <si>
    <t>индейки</t>
  </si>
  <si>
    <t>[MEASURES].[Eod01825]</t>
  </si>
  <si>
    <t>цесарки</t>
  </si>
  <si>
    <t>[MEASURES].[Eod01834]</t>
  </si>
  <si>
    <t>Прочие виды птицы - всего</t>
  </si>
  <si>
    <t>[MEASURES].[Eod01830]</t>
  </si>
  <si>
    <t>перепелки</t>
  </si>
  <si>
    <t>[MEASURES].[Eod01835]</t>
  </si>
  <si>
    <t>фазаны</t>
  </si>
  <si>
    <t>[MEASURES].[Eod01840]</t>
  </si>
  <si>
    <t>страусы</t>
  </si>
  <si>
    <t>[MEASURES].[Eod01845]</t>
  </si>
  <si>
    <t>Лошади</t>
  </si>
  <si>
    <t>[MEASURES].[Eod01852]</t>
  </si>
  <si>
    <t>взрослое поголовье</t>
  </si>
  <si>
    <t>[MEASURES].[Eod01846]</t>
  </si>
  <si>
    <t xml:space="preserve">из него кобылы                                                </t>
  </si>
  <si>
    <t>[MEASURES].[Eod01853]</t>
  </si>
  <si>
    <t>[MEASURES].[Eod01900]</t>
  </si>
  <si>
    <t>Кролики домашние</t>
  </si>
  <si>
    <t>[MEASURES].[Eod01930]</t>
  </si>
  <si>
    <t xml:space="preserve">                     СТРУКТУРА ПОГОЛОВЬЯ СЕЛЬСКОХОЗЯЙСТВЕННЫХ ЖИВОТНЫХ ПО КАТЕГОРИЯМ ХОЗЯЙСТВ ПЕНЗЕНСКОЙ ОБЛАСТИ </t>
  </si>
  <si>
    <t>(на 1 июля 2016 года; в процентах от поголовья сельскохозяйственных  животных  в хозяйствах всех категорий)</t>
  </si>
  <si>
    <t xml:space="preserve">Сельско-хозяйственные организации - всего </t>
  </si>
  <si>
    <t>сельско-хозяйственные  организации, не относящиеся к субъектам малого предпринима-тельства</t>
  </si>
  <si>
    <t>малые  предприятия - всего</t>
  </si>
  <si>
    <t>[Measures].[Eod01755]</t>
  </si>
  <si>
    <t>[Measures].[Eod01764]</t>
  </si>
  <si>
    <t>[Measures].[Eod01756]</t>
  </si>
  <si>
    <t>[Measures].[Eod01936]</t>
  </si>
  <si>
    <t>[Measures].[Eod01937]</t>
  </si>
  <si>
    <t>[Measures].[Eod01938]</t>
  </si>
  <si>
    <t>[Measures].[P325]</t>
  </si>
  <si>
    <t>[Measures].[Eod01765]</t>
  </si>
  <si>
    <t>[Measures].[Eod01778]</t>
  </si>
  <si>
    <t>[Measures].[Eod01766]</t>
  </si>
  <si>
    <t>[Measures].[Eod01779]</t>
  </si>
  <si>
    <t>[Measures].[Eod01780]</t>
  </si>
  <si>
    <t>[Measures].[Eod01787]</t>
  </si>
  <si>
    <t>[Measures].[Eod01781]</t>
  </si>
  <si>
    <t>[Measures].[Eod01788]</t>
  </si>
  <si>
    <t>Пчелы медоносные (семьи)</t>
  </si>
  <si>
    <t>СТРУКТУРА ПОГОЛОВЬЯ СЕЛЬСКОХОЗЯЙСТВЕННЫХ ЖИВОТНЫХ ПО ПОЛОВОЗРАСТНЫМ ГРУППАМ И ВИДАМ ПО ПЕНЗЕНСКОЙ ОБЛАСТИ</t>
  </si>
  <si>
    <t>Хозяйства всех категорий</t>
  </si>
  <si>
    <t>сельско-хозяйствен-ные организа-ции - всего</t>
  </si>
  <si>
    <t>крестьянские (фермерские) хозяйства и индивидуаль-ные предпринима-тели</t>
  </si>
  <si>
    <t>малые пред-приятия - всего</t>
  </si>
  <si>
    <t>малые  предприятия (без микро-предприятий)</t>
  </si>
  <si>
    <t>микро-предприя-тия</t>
  </si>
  <si>
    <t>[MEASURES].[Eod01710 P Eod01710]</t>
  </si>
  <si>
    <t>[MEASURES].[P320 P Eod01710]</t>
  </si>
  <si>
    <t>[MEASURES].[P321 P Eod01710]</t>
  </si>
  <si>
    <t>[MEASURES].[P322 P Eod01710]</t>
  </si>
  <si>
    <t>[MEASURES].[P323 P Eod01710]</t>
  </si>
  <si>
    <t>[MEASURES].[P324 P Eod01710]</t>
  </si>
  <si>
    <t>[MEASURES].[Eod01711 P Eod01710]</t>
  </si>
  <si>
    <t>[MEASURES].[Eod01719 P Eod01710]</t>
  </si>
  <si>
    <t>[MEASURES].[Eod01712 P Eod01710]</t>
  </si>
  <si>
    <t>[MEASURES].[Eod01720 P Eod01710]</t>
  </si>
  <si>
    <t>[MEASURES].[Eod01714 P Eod01710]</t>
  </si>
  <si>
    <t>[MEASURES].[Eod01721 P Eod01710]</t>
  </si>
  <si>
    <t>[MEASURES].[Eod01725 P Eod01710]</t>
  </si>
  <si>
    <t>[MEASURES].[Eod01733 P Eod01710]</t>
  </si>
  <si>
    <t>[MEASURES].[Eod01726 P Eod01710]</t>
  </si>
  <si>
    <t>[MEASURES].[Eod01734 P Eod01710]</t>
  </si>
  <si>
    <t>[MEASURES].[Eod01735 P Eod01710]</t>
  </si>
  <si>
    <t>[MEASURES].[Eod01755 P Eod01755]</t>
  </si>
  <si>
    <t>[MEASURES].[Eod01764 P Eod01755]</t>
  </si>
  <si>
    <t>[MEASURES].[Eod01935 P Eod01755]</t>
  </si>
  <si>
    <t>[MEASURES].[Eod01756 P Eod01755]</t>
  </si>
  <si>
    <t>[MEASURES].[Eod01936 P Eod01755]</t>
  </si>
  <si>
    <t>[MEASURES].[Eod01937 P Eod01755]</t>
  </si>
  <si>
    <t>[MEASURES].[Eod01938 P Eod01755]</t>
  </si>
  <si>
    <t>[MEASURES].[P325 P P325]</t>
  </si>
  <si>
    <t>[MEASURES].[Eod01765 P P325]</t>
  </si>
  <si>
    <t>[MEASURES].[Eod01778 P P325]</t>
  </si>
  <si>
    <t>[MEASURES].[Eod01766 P P325]</t>
  </si>
  <si>
    <t>[MEASURES].[Eod01779 P P325]</t>
  </si>
  <si>
    <t>[MEASURES].[Eod01773 P P325]</t>
  </si>
  <si>
    <t>[MEASURES].[Eod01774 P P325]</t>
  </si>
  <si>
    <t>[MEASURES].[Eod01775 P P325]</t>
  </si>
  <si>
    <t>[MEASURES].[Eod01776 P P325]</t>
  </si>
  <si>
    <t>[MEASURES].[Eod01777 P P325]</t>
  </si>
  <si>
    <t>[MEASURES].[Eod01780 P P325]</t>
  </si>
  <si>
    <t>[MEASURES].[Eod01787 P P325]</t>
  </si>
  <si>
    <t>[MEASURES].[Eod01781 P P325]</t>
  </si>
  <si>
    <t>[MEASURES].[Eod01788 P P325]</t>
  </si>
  <si>
    <t>[MEASURES].[Eod01790 P Eod01790]</t>
  </si>
  <si>
    <t>[MEASURES].[Eod01805 P Eod01790]</t>
  </si>
  <si>
    <t>[MEASURES].[P326 P Eod01790]</t>
  </si>
  <si>
    <t>[MEASURES].[P327 P Eod01790]</t>
  </si>
  <si>
    <t>[MEASURES].[P328 P Eod01790]</t>
  </si>
  <si>
    <t>[MEASURES].[Eod01791 P Eod01790]</t>
  </si>
  <si>
    <t>[MEASURES].[Eod01792 P Eod01790]</t>
  </si>
  <si>
    <t>[MEASURES].[Eod01793 P Eod01790]</t>
  </si>
  <si>
    <t>[MEASURES].[Eod01794 P Eod01790]</t>
  </si>
  <si>
    <t>[MEASURES].[Eod01795 P Eod01790]</t>
  </si>
  <si>
    <t>[MEASURES].[Eod01800 P Eod01790]</t>
  </si>
  <si>
    <t>[MEASURES].[Eod01801 P Eod01790]</t>
  </si>
  <si>
    <t>[MEASURES].[Eod01802 P Eod01790]</t>
  </si>
  <si>
    <t>[MEASURES].[Eod01803 P Eod01790]</t>
  </si>
  <si>
    <t>[MEASURES].[Eod01804 P Eod01790]</t>
  </si>
  <si>
    <t>[MEASURES].[Eod01810 P Eod01790]</t>
  </si>
  <si>
    <t>[MEASURES].[Eod01815 P Eod01790]</t>
  </si>
  <si>
    <t>[MEASURES].[Eod01820 P Eod01790]</t>
  </si>
  <si>
    <t>[MEASURES].[Eod01825 P Eod01790]</t>
  </si>
  <si>
    <t>[MEASURES].[Eod01845 P Eod01845]</t>
  </si>
  <si>
    <t>[MEASURES].[Eod01852 P Eod01845]</t>
  </si>
  <si>
    <t>[MEASURES].[Eod01846 P Eod01845]</t>
  </si>
  <si>
    <t>[MEASURES].[Eod01853 P Eod01845]</t>
  </si>
  <si>
    <t>(на 1 июля 2016 года; голов)</t>
  </si>
  <si>
    <t xml:space="preserve">(гектаров)
</t>
  </si>
  <si>
    <t xml:space="preserve">(на 1 июля 2016 года; в процентах от общего поголовья соответствующего вида сельскохозяйственных животных)
</t>
  </si>
  <si>
    <t>из них:                                                                            крестьянские (фермерские) хозяйства</t>
  </si>
  <si>
    <t>из них:                                                          крестьянские (фермерские) хозяйства</t>
  </si>
  <si>
    <t>Пчелы медоносные (семьи), штук</t>
  </si>
  <si>
    <t>Сельско-хозяйствен-ные организа-ции-всего</t>
  </si>
  <si>
    <t>подсобные сельско-хозяйствен-ные предприятия несельско-хозяйствен-ных организаций</t>
  </si>
  <si>
    <t>ячмень яровой</t>
  </si>
  <si>
    <t>в том числе: 
конопля среднерусская</t>
  </si>
  <si>
    <t>рапс яровой</t>
  </si>
  <si>
    <t xml:space="preserve">              СТРУКТУРА ПЛОЩАДЕЙ МНОГОЛЕТНИХ ПЛОДОВЫХ НАСАЖДЕНИЙ  И ЯГОДНЫХ КУЛЬТУР ПО ВИДАМ В РАЗРЕЗЕ КАТЕГОРИЙ ХОЗЯЙСТВ  ПО ПЕНЗЕНСКОЙ ОБЛАСТИ</t>
  </si>
  <si>
    <t xml:space="preserve">           (на 1 июля 2016 года;  в процентах от общей площади плодово-ягодных насаждений  соответствующей категории хозяйств)</t>
  </si>
  <si>
    <t>[MEASURES].[Eod01629 P Eod01629]</t>
  </si>
  <si>
    <t>Многолетние плодовые насаждения и ягодные культуры - всего</t>
  </si>
  <si>
    <t>[MEASURES].[Eod01630 P Eod01629]</t>
  </si>
  <si>
    <t>семечковые культуры - всего</t>
  </si>
  <si>
    <t>[MEASURES].[Eod01631 P Eod01629]</t>
  </si>
  <si>
    <t>[MEASURES].[Eod01632 P Eod01629]</t>
  </si>
  <si>
    <t>[MEASURES].[Eod01635 P Eod01629]</t>
  </si>
  <si>
    <t>[MEASURES].[Eod01640 P Eod01629]</t>
  </si>
  <si>
    <t>[MEASURES].[Eod01641 P Eod01629]</t>
  </si>
  <si>
    <t>[MEASURES].[Eod01642 P Eod01629]</t>
  </si>
  <si>
    <t>[MEASURES].[Eod01643 P Eod01629]</t>
  </si>
  <si>
    <t>[MEASURES].[Eod01644 P Eod01629]</t>
  </si>
  <si>
    <t>[MEASURES].[Eod01645 P Eod01629]</t>
  </si>
  <si>
    <t>[MEASURES].[Eod01646 P Eod01629]</t>
  </si>
  <si>
    <t>[MEASURES].[Eod01647 P Eod01629]</t>
  </si>
  <si>
    <t>[MEASURES].[Eod01650 P Eod01629]</t>
  </si>
  <si>
    <t>[MEASURES].[Eod01651 P Eod01629]</t>
  </si>
  <si>
    <t>[MEASURES].[Eod01652 P Eod01629]</t>
  </si>
  <si>
    <t>[MEASURES].[Eod01655 P Eod01629]</t>
  </si>
  <si>
    <t>[MEASURES].[Eod01670 P Eod01629]</t>
  </si>
  <si>
    <t>[MEASURES].[Eod01671 P Eod01629]</t>
  </si>
  <si>
    <t>[MEASURES].[Eod01680 P Eod01629]</t>
  </si>
  <si>
    <t>[MEASURES].[Eod01681 P Eod01629]</t>
  </si>
  <si>
    <t>[MEASURES].[Eod01682 P Eod01629]</t>
  </si>
  <si>
    <t>[MEASURES].[Eod01683 P Eod01629]</t>
  </si>
  <si>
    <t>[MEASURES].[Eod01684 P Eod01629]</t>
  </si>
  <si>
    <t>[MEASURES].[Eod01685 P Eod01629]</t>
  </si>
  <si>
    <t>[MEASURES].[Eod01686 P Eod01629]</t>
  </si>
  <si>
    <t>[MEASURES].[Eod01687 P Eod01629]</t>
  </si>
  <si>
    <t>[MEASURES].[Eod01690 P Eod01690]</t>
  </si>
  <si>
    <t>Виноградники - всего</t>
  </si>
  <si>
    <t>[MEASURES].[Eod01694 P Eod01690]</t>
  </si>
  <si>
    <t>в том числе: 
столовых сортов</t>
  </si>
  <si>
    <t>(на 1 июля)</t>
  </si>
  <si>
    <t xml:space="preserve">сельскохозяйствен-ные организации </t>
  </si>
  <si>
    <t>крестьянские (фермерские) хозяйства и индивидуальные  предприниматели</t>
  </si>
  <si>
    <t>личные подсобные и другие индивидуальные хозяйства граждан</t>
  </si>
  <si>
    <t xml:space="preserve">некоммерческие объединения граждан </t>
  </si>
  <si>
    <t>[MEASURES].[Count]</t>
  </si>
  <si>
    <t>Число организаций (хозяйств) - всего, единиц</t>
  </si>
  <si>
    <t>[MEASURES].[Eod01158]</t>
  </si>
  <si>
    <t>осуществлявшие сельскохозяйственную деятельность в I полугодии</t>
  </si>
  <si>
    <t>[MEASURES].[Eod01158 P Count]</t>
  </si>
  <si>
    <t>в процентах от общего числа соответствующей категории организаций (хозяйств)</t>
  </si>
  <si>
    <t>[MEASURES].[Eod01168]</t>
  </si>
  <si>
    <t>Численность работников, занятых в организациях (хозяйствах), человек</t>
  </si>
  <si>
    <t>[MEASURES].[Eod01161]</t>
  </si>
  <si>
    <t xml:space="preserve">из них занятых в сельскохозяйственном производстве </t>
  </si>
  <si>
    <t>[MEASURES].[P159]</t>
  </si>
  <si>
    <t>в том числе:                                                постоянные работники</t>
  </si>
  <si>
    <t>[MEASURES].[Eod01170]</t>
  </si>
  <si>
    <t xml:space="preserve">временные и сезонные работники </t>
  </si>
  <si>
    <t>Общая земельная площадь, га</t>
  </si>
  <si>
    <t xml:space="preserve">из нее сельскохозяйственные угодья </t>
  </si>
  <si>
    <t>Из общей площади сельскохозяйственных угодий фактически используются, га</t>
  </si>
  <si>
    <t>в процентах от общей площади         сельскохозяйственных угодий соответствующей категории хозяйств</t>
  </si>
  <si>
    <t>Посевная площадь сельскохозяйственных культур под урожай - всего, га</t>
  </si>
  <si>
    <t xml:space="preserve">в том числе:
Зерновые и зернобобовые культуры - всего </t>
  </si>
  <si>
    <t>из них:
пшеница</t>
  </si>
  <si>
    <t xml:space="preserve">рожь </t>
  </si>
  <si>
    <t xml:space="preserve">ячмень </t>
  </si>
  <si>
    <t xml:space="preserve">зернобобовые культуры </t>
  </si>
  <si>
    <t>из них:                                                                                                                                                                                                    горох</t>
  </si>
  <si>
    <t>[MEASURES].[Eod01531]</t>
  </si>
  <si>
    <t>из них:
лен-долгунец</t>
  </si>
  <si>
    <t>из них:
подсолнечник на зерно</t>
  </si>
  <si>
    <t>лен-кудряш</t>
  </si>
  <si>
    <t>рапс</t>
  </si>
  <si>
    <t>из них:                                                                     овощи открытого грунта – всего</t>
  </si>
  <si>
    <t xml:space="preserve">продовольственные бахчевые культуры  </t>
  </si>
  <si>
    <t>из них:
травы однолетние</t>
  </si>
  <si>
    <t>травы многолетние</t>
  </si>
  <si>
    <t>[MEASURES].[Eod01501 P Eod01500]</t>
  </si>
  <si>
    <t>[MEASURES].[P175 P Eod01500]</t>
  </si>
  <si>
    <t>[MEASURES].[P176 P Eod01500]</t>
  </si>
  <si>
    <t>[MEASURES].[P177 P Eod01500]</t>
  </si>
  <si>
    <t>[MEASURES].[Eod01509 P Eod01500]</t>
  </si>
  <si>
    <t>[MEASURES].[Eod01510 P Eod01500]</t>
  </si>
  <si>
    <t>[MEASURES].[Eod01511 P Eod01500]</t>
  </si>
  <si>
    <t>[MEASURES].[Eod01512 P Eod01500]</t>
  </si>
  <si>
    <t>[MEASURES].[Eod01517 P Eod01500]</t>
  </si>
  <si>
    <t>[MEASURES].[Eod01518 P Eod01500]</t>
  </si>
  <si>
    <t>[MEASURES].[Eod01530 P Eod01500]</t>
  </si>
  <si>
    <t>[MEASURES].[Eod01531 P Eod01500]</t>
  </si>
  <si>
    <t>[MEASURES].[Eod01532 P Eod01500]</t>
  </si>
  <si>
    <t>[MEASURES].[Eod01535 P Eod01500]</t>
  </si>
  <si>
    <t>[MEASURES].[P179 P Eod01500]</t>
  </si>
  <si>
    <t>[MEASURES].[Eod01537 P Eod01500]</t>
  </si>
  <si>
    <t>[MEASURES].[Eod01538 P Eod01500]</t>
  </si>
  <si>
    <t>[MEASURES].[Eod01540 P Eod01500]</t>
  </si>
  <si>
    <t>[MEASURES].[P178 P Eod01500]</t>
  </si>
  <si>
    <t>[MEASURES].[Eod01543 P Eod01500]</t>
  </si>
  <si>
    <t>[MEASURES].[Eod01544 P Eod01500]</t>
  </si>
  <si>
    <t>[MEASURES].[Eod01565 P Eod01500]</t>
  </si>
  <si>
    <t>[MEASURES].[Eod01580 P Eod01500]</t>
  </si>
  <si>
    <t>[MEASURES].[Eod01581 P Eod01500]</t>
  </si>
  <si>
    <t>[MEASURES].[P180 P Eod01500]</t>
  </si>
  <si>
    <t>из них:                                                                         овощи открытого грунта – всего</t>
  </si>
  <si>
    <t>[MEASURES].[Eod01582 P Eod01500]</t>
  </si>
  <si>
    <t>[MEASURES].[Eod01584 P Eod01500]</t>
  </si>
  <si>
    <t>[MEASURES].[Eod01585 P Eod01500]</t>
  </si>
  <si>
    <t>[MEASURES].[Eod01586 P Eod01500]</t>
  </si>
  <si>
    <t>[MEASURES].[Eod01587 P Eod01500]</t>
  </si>
  <si>
    <t>[MEASURES].[Eod01588 P Eod01500]</t>
  </si>
  <si>
    <t>[MEASURES].[Eod01589 P Eod01500]</t>
  </si>
  <si>
    <t>[MEASURES].[Eod01593 P Eod01500]</t>
  </si>
  <si>
    <t>[MEASURES].[P181 P Eod01500]</t>
  </si>
  <si>
    <t>продовольственные бахчевые культуры</t>
  </si>
  <si>
    <t>98</t>
  </si>
  <si>
    <t>[MEASURES].[Eod01610 P Eod01500]</t>
  </si>
  <si>
    <t>99</t>
  </si>
  <si>
    <t>[MEASURES].[Eod01611 P Eod01500]</t>
  </si>
  <si>
    <t>100</t>
  </si>
  <si>
    <t>[MEASURES].[P182 P Eod01500]</t>
  </si>
  <si>
    <t>101</t>
  </si>
  <si>
    <t>[MEASURES].[Eod01617 P Eod01500]</t>
  </si>
  <si>
    <t>102</t>
  </si>
  <si>
    <t>[MEASURES].[Eod01618 P Eod01500]</t>
  </si>
  <si>
    <t>103</t>
  </si>
  <si>
    <t>[MEASURES].[Eod01619 P Eod01500]</t>
  </si>
  <si>
    <t>104</t>
  </si>
  <si>
    <t>Площади многолетних плодовых насаждений и ягодных культур - всего, га</t>
  </si>
  <si>
    <t>105</t>
  </si>
  <si>
    <t>в том числе:                                                           семечковые культуры - всего</t>
  </si>
  <si>
    <t>106</t>
  </si>
  <si>
    <t xml:space="preserve">из них:                                                                       яблоня                                                   </t>
  </si>
  <si>
    <t>107</t>
  </si>
  <si>
    <t>108</t>
  </si>
  <si>
    <t>109</t>
  </si>
  <si>
    <t>из них:
слива</t>
  </si>
  <si>
    <t>110</t>
  </si>
  <si>
    <t>111</t>
  </si>
  <si>
    <t>112</t>
  </si>
  <si>
    <t>113</t>
  </si>
  <si>
    <t>114</t>
  </si>
  <si>
    <t>115</t>
  </si>
  <si>
    <t>орехоплодные культуры</t>
  </si>
  <si>
    <t>117</t>
  </si>
  <si>
    <t>цитрусовые  культуры</t>
  </si>
  <si>
    <t>118</t>
  </si>
  <si>
    <t>119</t>
  </si>
  <si>
    <t>из них:
земляника, клубника</t>
  </si>
  <si>
    <t>120</t>
  </si>
  <si>
    <t>121</t>
  </si>
  <si>
    <t>122</t>
  </si>
  <si>
    <t>123</t>
  </si>
  <si>
    <t>124</t>
  </si>
  <si>
    <t>125</t>
  </si>
  <si>
    <t xml:space="preserve">семечковые культуры </t>
  </si>
  <si>
    <t>126</t>
  </si>
  <si>
    <t xml:space="preserve">косточковые культуры </t>
  </si>
  <si>
    <t>127</t>
  </si>
  <si>
    <t xml:space="preserve">орехоплодные культуры </t>
  </si>
  <si>
    <t>129</t>
  </si>
  <si>
    <t xml:space="preserve">цитрусовые  культуры </t>
  </si>
  <si>
    <t>130</t>
  </si>
  <si>
    <t xml:space="preserve">ягодники </t>
  </si>
  <si>
    <t>131</t>
  </si>
  <si>
    <t>Площади виноградников, га</t>
  </si>
  <si>
    <t xml:space="preserve">Поголовье сельскохозяйственных животных, голов: </t>
  </si>
  <si>
    <t>132</t>
  </si>
  <si>
    <t>133</t>
  </si>
  <si>
    <t>134</t>
  </si>
  <si>
    <t>135</t>
  </si>
  <si>
    <t>136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</si>
  <si>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</si>
  <si>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</si>
  <si>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</si>
  <si>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</si>
  <si>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</si>
  <si>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</si>
  <si>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</si>
  <si>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</si>
  <si>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</si>
  <si>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</si>
  <si>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</si>
  <si>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</si>
  <si>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</si>
  <si>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</si>
  <si>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</si>
  <si>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</si>
  <si>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</si>
  <si>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</si>
  <si>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</si>
  <si>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163</t>
  </si>
  <si>
    <t>169</t>
  </si>
  <si>
    <t>Наличие сельскохозяйственной техники, шт.:</t>
  </si>
  <si>
    <t>170</t>
  </si>
  <si>
    <t>[MEASURES].[P351]</t>
  </si>
  <si>
    <t>Тракторы</t>
  </si>
  <si>
    <t>Комбайны:</t>
  </si>
  <si>
    <t>171</t>
  </si>
  <si>
    <t>[MEASURES].[P369]</t>
  </si>
  <si>
    <t>зерноуборочные</t>
  </si>
  <si>
    <t>172</t>
  </si>
  <si>
    <t>[MEASURES].[P373]</t>
  </si>
  <si>
    <t xml:space="preserve">кукурузоуборочные </t>
  </si>
  <si>
    <t>173</t>
  </si>
  <si>
    <t>[MEASURES].[P374]</t>
  </si>
  <si>
    <t>льноуборочные</t>
  </si>
  <si>
    <t>174</t>
  </si>
  <si>
    <t>[MEASURES].[P375]</t>
  </si>
  <si>
    <t>картофелеуборочные</t>
  </si>
  <si>
    <t>175</t>
  </si>
  <si>
    <t>[MEASURES].[P376]</t>
  </si>
  <si>
    <t>кормоуборочные</t>
  </si>
  <si>
    <t>176</t>
  </si>
  <si>
    <t>[MEASURES].[P383]</t>
  </si>
  <si>
    <t>177</t>
  </si>
  <si>
    <t>[MEASURES].[P386]</t>
  </si>
  <si>
    <t>Установки доильные</t>
  </si>
  <si>
    <t>178</t>
  </si>
  <si>
    <t>[MEASURES].[P359]</t>
  </si>
  <si>
    <t xml:space="preserve">Автомобили грузовые </t>
  </si>
  <si>
    <t>179</t>
  </si>
  <si>
    <t>[MEASURES].[Eod31327]</t>
  </si>
  <si>
    <t>Автомобили легковые</t>
  </si>
  <si>
    <t>180</t>
  </si>
  <si>
    <t>[MEASURES].[Eod31325]</t>
  </si>
  <si>
    <t>181</t>
  </si>
  <si>
    <t>[MEASURES].[P360]</t>
  </si>
  <si>
    <t xml:space="preserve">Плуги </t>
  </si>
  <si>
    <t>182</t>
  </si>
  <si>
    <t>[MEASURES].[P367]</t>
  </si>
  <si>
    <t xml:space="preserve">Косилки </t>
  </si>
  <si>
    <t>183</t>
  </si>
  <si>
    <t>[MEASURES].[P361]</t>
  </si>
  <si>
    <t>Сеялки</t>
  </si>
  <si>
    <t>184</t>
  </si>
  <si>
    <t>[MEASURES].[Eod01206 D P351]</t>
  </si>
  <si>
    <t>Нагрузка пашни на один трактор, га</t>
  </si>
  <si>
    <t>Приходится посевов (посадки) соответствующих культур на один комбайн, га:</t>
  </si>
  <si>
    <t>185</t>
  </si>
  <si>
    <t>[MEASURES].[Eod01501 D P369]</t>
  </si>
  <si>
    <t>зерноуборочный</t>
  </si>
  <si>
    <t>186</t>
  </si>
  <si>
    <t>[MEASURES].[Eod01510 D P373]</t>
  </si>
  <si>
    <t>кукурузоуборочный</t>
  </si>
  <si>
    <t>187</t>
  </si>
  <si>
    <t>[MEASURES].[Eod01531 D P374]</t>
  </si>
  <si>
    <t xml:space="preserve">льноуборочные                                                                                  </t>
  </si>
  <si>
    <t>188</t>
  </si>
  <si>
    <t>[MEASURES].[Eod01580 D P375]</t>
  </si>
  <si>
    <t>картофелеуборочный</t>
  </si>
  <si>
    <t>189</t>
  </si>
  <si>
    <t>[MEASURES].[Eod01535 D P383]</t>
  </si>
  <si>
    <t>В среднем на одно хозяйство (объединение):</t>
  </si>
  <si>
    <t>190</t>
  </si>
  <si>
    <t>[MEASURES].[Eod01168 D Count]_x000D_
[Dim01158].[Code].&amp;[1]_x000D_
[Range01168].[Have].&amp;[1]</t>
  </si>
  <si>
    <t>191</t>
  </si>
  <si>
    <t>[MEASURES].[Eod01204 D Count]</t>
  </si>
  <si>
    <t>общая земельная площадь, га</t>
  </si>
  <si>
    <t>192</t>
  </si>
  <si>
    <t>[MEASURES].[Eod01205 D Count]</t>
  </si>
  <si>
    <t>площадь сельскохозяйственных угодий, га</t>
  </si>
  <si>
    <t>193</t>
  </si>
  <si>
    <t>[MEASURES].[Eod01500 D Count]_x000D_
[Range01500].[Have].&amp;[1]</t>
  </si>
  <si>
    <t>194</t>
  </si>
  <si>
    <t>[MEASURES].[Eod01710 D Count]_x000D_
[Range01710].[Have].&amp;[1]</t>
  </si>
  <si>
    <t xml:space="preserve">скот крупный рогатый </t>
  </si>
  <si>
    <t>195</t>
  </si>
  <si>
    <t>[MEASURES].[P322 D Count]_x000D_
[Range322].[Have].&amp;[1]</t>
  </si>
  <si>
    <t xml:space="preserve">   из него коровы</t>
  </si>
  <si>
    <t>196</t>
  </si>
  <si>
    <t>[MEASURES].[Eod01755 D Count]_x000D_
[Range01755].[Have].&amp;[1]</t>
  </si>
  <si>
    <t>свиньи</t>
  </si>
  <si>
    <t>197</t>
  </si>
  <si>
    <t>[MEASURES].[Eod01806 D Count]_x000D_
[Range01806].[Have].&amp;[1]</t>
  </si>
  <si>
    <t xml:space="preserve">птица </t>
  </si>
  <si>
    <t xml:space="preserve"> ОСНОВНЫЕ ИТОГИ ВСЕРОССИЙСКИХ СЕЛЬСКОХОЗЯЙСТВЕННЫХ ПЕРЕПИСЕЙ 2006 И 2016 ГОДОВ В РАЗРЕЗЕ КАТЕГОРИЙ ХОЗЯЙСТВ                                          ПО ПЕНЗЕНСКОЙ ОБЛАСТИ</t>
  </si>
  <si>
    <r>
      <rPr>
        <vertAlign val="superscript"/>
        <sz val="9"/>
        <rFont val="Arial CYR"/>
        <charset val="204"/>
      </rPr>
      <t xml:space="preserve">1) </t>
    </r>
    <r>
      <rPr>
        <sz val="9"/>
        <rFont val="Arial CYR"/>
        <family val="2"/>
        <charset val="204"/>
      </rPr>
      <t>Включая овощи закрытого грунта по личным подсобным и другим индивидуальным хозяйствам граждан и некоммерческим объединениям.</t>
    </r>
  </si>
  <si>
    <r>
      <t>ягодники - всего</t>
    </r>
    <r>
      <rPr>
        <vertAlign val="superscript"/>
        <sz val="10"/>
        <rFont val="Arial"/>
        <family val="2"/>
        <charset val="204"/>
      </rPr>
      <t>1)</t>
    </r>
  </si>
  <si>
    <r>
      <rPr>
        <vertAlign val="superscript"/>
        <sz val="9"/>
        <rFont val="Arial CYR"/>
        <charset val="204"/>
      </rPr>
      <t xml:space="preserve">1) </t>
    </r>
    <r>
      <rPr>
        <sz val="9"/>
        <rFont val="Arial CYR"/>
        <family val="2"/>
        <charset val="204"/>
      </rPr>
      <t xml:space="preserve">Включая ягодники в междурядьях сада. </t>
    </r>
  </si>
  <si>
    <r>
      <rPr>
        <vertAlign val="superscript"/>
        <sz val="9"/>
        <rFont val="Arial CYR"/>
        <charset val="204"/>
      </rPr>
      <t>1)</t>
    </r>
    <r>
      <rPr>
        <sz val="9"/>
        <rFont val="Arial CYR"/>
        <family val="2"/>
        <charset val="204"/>
      </rPr>
      <t xml:space="preserve"> Включая мотокультиваторы со сменными орудиями по  личным подсобным и другим индивидуальным хозяйствам граждан.</t>
    </r>
  </si>
  <si>
    <r>
      <rPr>
        <vertAlign val="superscript"/>
        <sz val="9"/>
        <rFont val="Arial CYR"/>
        <charset val="204"/>
      </rPr>
      <t>1)</t>
    </r>
    <r>
      <rPr>
        <sz val="9"/>
        <rFont val="Arial CYR"/>
        <family val="2"/>
        <charset val="204"/>
      </rPr>
      <t xml:space="preserve"> В расчете на одну организацию (хозяйство), осуществляющую сельскохозяйственную деятельность в I полугодии.</t>
    </r>
  </si>
  <si>
    <r>
      <rPr>
        <vertAlign val="superscript"/>
        <sz val="9"/>
        <rFont val="Arial CYR"/>
        <charset val="204"/>
      </rPr>
      <t>2)</t>
    </r>
    <r>
      <rPr>
        <sz val="9"/>
        <rFont val="Arial CYR"/>
        <family val="2"/>
        <charset val="204"/>
      </rPr>
      <t xml:space="preserve"> В расчете на одну организацию (хозяйство), имеющую общую посевную площадь.</t>
    </r>
  </si>
  <si>
    <r>
      <rPr>
        <vertAlign val="superscript"/>
        <sz val="9"/>
        <rFont val="Arial CYR"/>
        <charset val="204"/>
      </rPr>
      <t>3)</t>
    </r>
    <r>
      <rPr>
        <sz val="9"/>
        <rFont val="Arial CYR"/>
        <family val="2"/>
        <charset val="204"/>
      </rPr>
      <t xml:space="preserve"> В расчете на одну организацию (хозяйство), имеющую поголовье скота соответствующего вида. </t>
    </r>
  </si>
  <si>
    <t>в том числе:                                                    яблоня</t>
  </si>
  <si>
    <t>в том числе:                                                     грецкий орех</t>
  </si>
  <si>
    <t>в том числе:                                                        лимон</t>
  </si>
  <si>
    <t>в том числе:                                                      земляника, клубника</t>
  </si>
  <si>
    <t>овцы грубошерстных пород (без каракульских и смушковых)</t>
  </si>
  <si>
    <t>ВСЕРОССИЙСКАЯ  СЕЛЬСКОХОЗЯЙСТВЕННАЯ  ПЕРЕПИСЬ 2016 ГОДА</t>
  </si>
  <si>
    <t>Ответственный за выпуск:</t>
  </si>
  <si>
    <t>М.В. Корябкина</t>
  </si>
  <si>
    <t>Материал подготовлен:</t>
  </si>
  <si>
    <t>В.Н. Галева</t>
  </si>
  <si>
    <t xml:space="preserve">(841-2) 45-02-14 </t>
  </si>
  <si>
    <t xml:space="preserve"> p58_GalevaVN@gks.ru </t>
  </si>
  <si>
    <t>М.В. Федорова</t>
  </si>
  <si>
    <t xml:space="preserve">(841-2) 45-01-66 </t>
  </si>
  <si>
    <t>Тиражирование:</t>
  </si>
  <si>
    <t>Т.А. Макарова</t>
  </si>
  <si>
    <t>Предисловие</t>
  </si>
  <si>
    <t>Пензенская область</t>
  </si>
  <si>
    <t>Российская федерация</t>
  </si>
  <si>
    <t>Некомерческие обьединения граждан</t>
  </si>
  <si>
    <t>Личные подсобные и другие индивидуальные хозяйства граждан</t>
  </si>
  <si>
    <t>Сельскохозяйственные  организации</t>
  </si>
  <si>
    <t>(в процентах от общего числа соответствующей категории хозяйств)</t>
  </si>
  <si>
    <t xml:space="preserve">УДЕЛЬНЫЙ ВЕС СЕЛЬСКОХОЗЯЙСТВЕННЫХ ОРГАНИЗАЦИЙ (ХОЗЯЙСТВ), ОСУЩЕСТВЛЯЮЩИХ СЕЛЬСКОХОЗЯЙСТВЕННУЮ ДЕЯТЕЛЬНОСТЬ В 2016 ГОДУ                                               </t>
  </si>
  <si>
    <t>Структура объектов ВСХП-2016</t>
  </si>
  <si>
    <t>(в % от общего количества объектов)</t>
  </si>
  <si>
    <t xml:space="preserve">Удельный вес сельскохозяйственных производителей, </t>
  </si>
  <si>
    <t>осуществлявших деятельность в 2016 году</t>
  </si>
  <si>
    <t>Удельный вес освоенных земельных участков в садоводческих</t>
  </si>
  <si>
    <t xml:space="preserve"> и огороднических объединениях</t>
  </si>
  <si>
    <t>(на 1 июля 2016г.; в % от общего количества участков)</t>
  </si>
  <si>
    <t>(на 1 июля 2016г.; в % от общего числа хозяйств; общей площади земли)</t>
  </si>
  <si>
    <t xml:space="preserve">                        </t>
  </si>
  <si>
    <t>(на 1 июля 2016г.; в % от общего числа личных подсобных хозяйств)</t>
  </si>
  <si>
    <t>гектаров</t>
  </si>
  <si>
    <t>Структура посевных площадей по категориям хозяйств</t>
  </si>
  <si>
    <t>(на 1 июля 2016г.; в % от хозяйств всех категорий)</t>
  </si>
  <si>
    <t xml:space="preserve">Структура поголовья скота по категориям хозяйств </t>
  </si>
  <si>
    <t>( в % от хозяйств всех категорий)</t>
  </si>
  <si>
    <t>(на 1 июля 2016 года, штук)</t>
  </si>
  <si>
    <r>
      <t>Овощные и бахчевые культуры – всего</t>
    </r>
    <r>
      <rPr>
        <vertAlign val="superscript"/>
        <sz val="10"/>
        <rFont val="Arial"/>
        <family val="2"/>
        <charset val="204"/>
      </rPr>
      <t>1)</t>
    </r>
  </si>
  <si>
    <r>
      <t>Мотоблоки</t>
    </r>
    <r>
      <rPr>
        <vertAlign val="superscript"/>
        <sz val="10"/>
        <rFont val="Arial"/>
        <family val="2"/>
        <charset val="204"/>
      </rPr>
      <t>1)</t>
    </r>
  </si>
  <si>
    <r>
      <t xml:space="preserve">численность работников, человек </t>
    </r>
    <r>
      <rPr>
        <vertAlign val="superscript"/>
        <sz val="10"/>
        <rFont val="Arial"/>
        <family val="2"/>
        <charset val="204"/>
      </rPr>
      <t>1)</t>
    </r>
  </si>
  <si>
    <r>
      <t>общая посевная площадь сельскохозяйственных культур</t>
    </r>
    <r>
      <rPr>
        <vertAlign val="superscript"/>
        <sz val="10"/>
        <rFont val="Arial"/>
        <family val="2"/>
        <charset val="204"/>
      </rPr>
      <t>2)</t>
    </r>
  </si>
  <si>
    <r>
      <t xml:space="preserve">поголовье сельскохозяйственных животных,  голов </t>
    </r>
    <r>
      <rPr>
        <vertAlign val="superscript"/>
        <sz val="10"/>
        <rFont val="Arial"/>
        <family val="2"/>
        <charset val="204"/>
      </rPr>
      <t>3)</t>
    </r>
    <r>
      <rPr>
        <sz val="10"/>
        <rFont val="Arial"/>
        <family val="2"/>
        <charset val="204"/>
      </rPr>
      <t>:</t>
    </r>
  </si>
  <si>
    <t>032'!A1</t>
  </si>
  <si>
    <t>УДЕЛЬНЫЙ ВЕС  ИСПОЛЬЗУЕМЫХ СЕЛЬСКОХОЗЯЙСТВЕННЫХ УГОДИЙ</t>
  </si>
  <si>
    <t>(на 1 июля; в процентах от общей площади сельскохозяйственных угодий соответствующей категории хозяйств)</t>
  </si>
  <si>
    <t>Сельскохозяйственные организации</t>
  </si>
  <si>
    <t>Крестьянские (фермерские)хозяйства и индивидуальные предприниматели</t>
  </si>
  <si>
    <t>СТРУКТУРА ПОСЕВНЫХ ПЛОЩАДЕЙ ПОД УРОЖАЙ 2016 ГОДА ПО СЕЛЬСКОХОЗЯЙСТВЕННЫМ ОРГАНИЗАЦИЯМ</t>
  </si>
  <si>
    <t>Зерновые и зернобобовые культуры</t>
  </si>
  <si>
    <t>Технические культуры</t>
  </si>
  <si>
    <t>Овощные и бахчевые культуры</t>
  </si>
  <si>
    <t>Кормовые культуры</t>
  </si>
  <si>
    <t>СТРУКТУРА ПОСЕВНЫХ ПЛОЩАДЕЙ ПОД УРОЖАЙ 2016 ГОДА ПО КРЕСТЬЯНСКИМ (ФЕРМЕРСКИМ) ХОЗЯЙСТВАМ И ИНДИВИДУАЛЬНЫМ ПРЕДПРИНИМАТЕЛЯМ</t>
  </si>
  <si>
    <t>СТРУКТУРА ПОСЕВНЫХ ПЛОЩАДЕЙ ПОД УРОЖАЙ 2016 ГОДА В ХОЗЯЙСТВАХ НАСЕЛЕНИЯ</t>
  </si>
  <si>
    <t>(в процентах от общей посевной площади соответствующей категории хозяйств)</t>
  </si>
  <si>
    <t>(на 1 июля 2016г.; в % от общего числа соответствующей категории хозяйств)</t>
  </si>
  <si>
    <t>Группировка личных подсобных хозяйств населения по размеру  земельной площади</t>
  </si>
  <si>
    <t>Распределение личных подсобных хозяйств по числу лиц, занятых выполнением сельскохозяйственных работ</t>
  </si>
  <si>
    <t>Наличие сельскохозяйственной техники, машин и оборудования на 100 хозяйств населения, осуществляющих сельскохозяйственную деятельность (единиц)</t>
  </si>
  <si>
    <t xml:space="preserve">ПРЕДВАРИТЕЛЬНЫЕ ИТОГИ  ПО ПЕНЗЕНСКОЙ ОБЛАСТИ  В ХОЗЯЙСТВАХ ВСЕХ КАТЕГОРИЙ </t>
  </si>
  <si>
    <t>В сборнике приняты условные обозначения:</t>
  </si>
  <si>
    <t>Гендерная структура руководителей сельскохозяйственных организаций</t>
  </si>
  <si>
    <t>Уровень образования руководителей сельскохозяйственных организаций</t>
  </si>
  <si>
    <t>Овцы и козы</t>
  </si>
  <si>
    <t>Структура распределения земельных площадей</t>
  </si>
  <si>
    <t xml:space="preserve">  Среди руководителей сельскохозяйственных организаций 90,0% имеют высшее профессиональное образование и 10,0% - среднее профессиональное образование.</t>
  </si>
  <si>
    <t>Число хозяйств</t>
  </si>
  <si>
    <t>Площадь предоставленных земельных участков</t>
  </si>
  <si>
    <t>всего,га</t>
  </si>
  <si>
    <t>Сельскохозяйственные организции,  имеющие земельную площадь,га:</t>
  </si>
  <si>
    <t>до 4,1</t>
  </si>
  <si>
    <t>4,1-100</t>
  </si>
  <si>
    <t>100,1-500</t>
  </si>
  <si>
    <t>500,1-3000</t>
  </si>
  <si>
    <t>3000,1-6000</t>
  </si>
  <si>
    <t>6000,1-10000</t>
  </si>
  <si>
    <t>свыше 10000</t>
  </si>
  <si>
    <t>всего</t>
  </si>
  <si>
    <t>не имеющие земельной площади</t>
  </si>
  <si>
    <t>Итого</t>
  </si>
  <si>
    <t>ГРУППИРОВКА СЕЛЬСКОХОЗЯЙСТВЕННЫХ ОРГАНИЗАЦИЙ ПО РАЗМЕРУ ЗЕМЕЛЬНОЙ ПЛОЩАДИ</t>
  </si>
  <si>
    <t>на 1 июля 2016 года</t>
  </si>
  <si>
    <t>Общая площадь земли</t>
  </si>
  <si>
    <t>залеж</t>
  </si>
  <si>
    <t>из нее сельско-хозяйственные угодья</t>
  </si>
  <si>
    <t>ПЛОЩАДЬ ЗЕМЛИ ПО КАТЕГОРИЯМ ХОЗЯЙСТВ</t>
  </si>
  <si>
    <t>в % от общего числа</t>
  </si>
  <si>
    <t>всего, га</t>
  </si>
  <si>
    <t>в % от общей площади</t>
  </si>
  <si>
    <t>Хозяйства, имеющие земельную площадь, га</t>
  </si>
  <si>
    <t>4,1-50</t>
  </si>
  <si>
    <t>50,1-200</t>
  </si>
  <si>
    <t>200,1-500</t>
  </si>
  <si>
    <t>500,1-1500</t>
  </si>
  <si>
    <t>1500,1-4000</t>
  </si>
  <si>
    <t>свыше 4000</t>
  </si>
  <si>
    <t>ГРУППИРОВКА КРЕСТЬЯНСКИХ (ФЕРМЕРСКИХ) ХОЗЯЙСТВ ПО РАЗМЕРУ ЗЕМЕЛЬНОЙ ПЛОЩАДИ</t>
  </si>
  <si>
    <t xml:space="preserve">    Большая часть работников, занятых в сельскохозяйственных организациях, это мужчины в возрасте от 30 до 59 лет (80,1% от общей численности мужчин) и женщины в возрасте от 30 до 54 лет (77,1%). </t>
  </si>
  <si>
    <t xml:space="preserve">    Что касается образовательного уровня, то высшее профессиональное образование имеют 12,2% работников сельскохозяйственных организаций, 25,2 - среднее профессиональное образование, 22,4 – начальное профессиональное образование, 36,8% - среднее общее образование.   </t>
  </si>
  <si>
    <t xml:space="preserve">    В ходе переписи получена обширная и разносторонняя информация о кадровом и качественном составе руководителей сельскохозяйственных организаций. </t>
  </si>
  <si>
    <t xml:space="preserve">    Активное использование наемного труда, что подтверждается достаточно высоким удельным весом наемных, сезонных и временных работников в общей численности работников, занятых сельскохозяйственным производством в крестьянских (фермерских) хозяйствах, свидетельствует о наличии тенденции постепенной интенсификации производства в данном секторе аграрной экономики региона. </t>
  </si>
  <si>
    <t xml:space="preserve">    В ходе переписи получена обширная информация о демографии хозяйств населения, а также распределении трудовых ресурсов по количеству занятых в сельскохозяйственном производстве.</t>
  </si>
  <si>
    <t xml:space="preserve">    Эта информация приобретает особое значение в современных условиях, когда роль личных подсобных хозяйств для жизнедеятельности населения и для экономики России и ее регионов трудно переоценить. Это и сфера занятости в условиях безработицы, и сохранение и развитие сельского образа жизни и культуры, и фактор экономической стабильности на селе. </t>
  </si>
  <si>
    <t xml:space="preserve">    Всероссийская сельскохозяйственная перепись 2016г. показала, что для Пензенской области наиболее типичными хозяйствами являются семьи, состоящие из 2-4 человек. Их доля в общем числе домохозяйств, принявших участие в обследовании, составила 63,8%. Удельный вес домохозяйств, состоящих из 1 человека, составил 30,3%, более чем из 5 человек -5,9%. </t>
  </si>
  <si>
    <t xml:space="preserve">    Тем не менее, для 99,5% хозяйств населения региона целью ведения личного подсобного хозяйства является самообеспечение продовольствием. Но при этом, для 34,4% хозяйств личное подворье – это еще и дополнительный источник денежных средств, а для 0,3% - их основной источник.    </t>
  </si>
  <si>
    <t>Вся посевная площадь</t>
  </si>
  <si>
    <r>
      <t>Овощные и бахчевые культуры</t>
    </r>
    <r>
      <rPr>
        <vertAlign val="superscript"/>
        <sz val="10"/>
        <rFont val="Arial"/>
        <family val="2"/>
        <charset val="204"/>
      </rPr>
      <t>1)</t>
    </r>
  </si>
  <si>
    <t>ПОСЕВНЫЕ ПЛОЩАДИ СЕЛЬСКОХОЗЯЙСТВЕННЫХ КУЛЬТУР ПОД УРОЖАЙ 2016 ГОДА                                                                                               ПО КАТЕГОРИЯМ ХОЗЯЙСТВ</t>
  </si>
  <si>
    <t>из них:</t>
  </si>
  <si>
    <t>коровы</t>
  </si>
  <si>
    <t>Птица-всего</t>
  </si>
  <si>
    <t>крестьянские (фермерские) хозяйства                                и индивидуальные предприниматели</t>
  </si>
  <si>
    <t>ПОГОЛОВЬЕ СЕЛЬСКОХОЗЯЙСТВЕННЫХ ЖИВОТНЫХ ПО КАТЕГОРИЯМ ХОЗЯЙСТВ</t>
  </si>
  <si>
    <t>на 1 июля 2016 года; голов</t>
  </si>
  <si>
    <t xml:space="preserve">    Важнейшей целью сельскохозяйственных переписей является формирование официальной статистической информации о состоянии и структуре сельского хозяйства, получение детальных характеристик субъектов сельскохозяйственной деятельности, совершенствование выборочных статистических обследований в сельском хозяйстве. В соответствии с международными стандартами такие переписи проводятся с периодичностью один раз в 10 лет. </t>
  </si>
  <si>
    <t xml:space="preserve">    В сельскохозяйственных организациях, крестьянских (фермерских) хозяйствах и у индивидуальных предпринимателей расхождения между данными переписи и статистической отчетности практически отсутствуют за счет сплошного систематического учета и юридической ответственности за нарушение отчетной дисциплины.</t>
  </si>
  <si>
    <t xml:space="preserve">    Из общей площади земли наибольший удельный вес составляет земля сельскохозяйственных организаций (75,7%). На крестьянские (фермерские) хозяйства и индивидуальных предпринимателей приходится 18,8% общей площади земли, хозяйства населения – 5,5% </t>
  </si>
  <si>
    <t xml:space="preserve">    Средний размер земельного участка в сельскохозяйственных организациях составил 3759 гектаров, при этом в 171 организации (34,1%) средний размер земельного участка составил менее 500 гектаров. Свыше 10000 гектаров имеют земельные участки 46 организаций (9,1%), которые располагают более половины всей площади земли в сельскохозяйственных организациях.   </t>
  </si>
  <si>
    <t xml:space="preserve">     В ходе переписи был получен обширный материал о наличии и качественном составе трудовых ресурсов в сельском хозяйстве. </t>
  </si>
  <si>
    <r>
      <t xml:space="preserve">    По данным ВСХП-2016 посевная площадь в хозяйствах всех категорий</t>
    </r>
    <r>
      <rPr>
        <sz val="12"/>
        <color theme="1"/>
        <rFont val="Arial"/>
        <family val="2"/>
        <charset val="204"/>
      </rPr>
      <t xml:space="preserve"> составила 1336,7 тыс. гектаров, или увеличилась по сравнению с ВСХП-2006 на 70,7 тыс. гектаров (на 5,6%) за счет расширения посевов под техническими культурами (в 3,3р.) при сокращении посевной площади под зерновыми и зернобобовыми культурами на 5,7%, картофелем – на 10,4, кормовыми культурами – на 41,9%.  </t>
    </r>
  </si>
  <si>
    <t xml:space="preserve">    Обширная информация получена о поголовье животных и птицы по видам, половозрастному и породному составу. </t>
  </si>
  <si>
    <t xml:space="preserve">    За период с 2006 по 2016гг. существенным образом изменилась структура основных видов поголовья скота по категориям сельхозпроизводителей.</t>
  </si>
  <si>
    <t xml:space="preserve">    Если по данным ВСХП-2006 в крестьянских (фермерских) хозяйствах и у индивидуальных предпринимателей содержалось 2,8% поголовья крупного рогатого скота, то по данным ВСХП-2016 – 14,8%.</t>
  </si>
  <si>
    <t xml:space="preserve">    На территории области помимо традиционных видов птицы – уток, гусей и индюков, сельхозпроизводители, в связи с потребностями рынка, выращивают и «экзотические» виды птицы – перепелки, фазаны и страусы. </t>
  </si>
  <si>
    <t xml:space="preserve">    Эффективное ведение сельскохозяйственной деятельности невозможно без достаточного обеспечения техническими средствами для выполнения всего цикла работ по производству, хранению и переработке продукции.</t>
  </si>
  <si>
    <t xml:space="preserve">    В результате переписи получена столь необходимая для расчетов баланса основных фондов и других расчетов информация о наличии сельскохозяйственной техники, машин, оборудования, производственных построек.</t>
  </si>
  <si>
    <t xml:space="preserve">    Фермеры и индивидуальные предприниматели достаточно неплохо оснащены сельскохозяйственной техникой, а в некоторых случаях даже лучше, чем сельскохозяйственные организации. </t>
  </si>
  <si>
    <t xml:space="preserve">    В то же время обеспеченность фермеров и индивидуалов техникой зачастую неравномерна – одни имеют избыток машин, другие испытывают их недостаток. Практически половина фермерских хозяйств, осуществляющих сельскохозяйственную деятельность, не имеют тракторов, две трети хозяйств, имеющих посевы зерновых культур, не имеют зерноуборочных комбайнов. </t>
  </si>
  <si>
    <t xml:space="preserve">    Это отрицательно сказывается на эффективности технического потенциала, сроках выполнения механизированных работ, на конечных результатах хозяйственной деятельности. </t>
  </si>
  <si>
    <t xml:space="preserve">     Устойчивость развития личных подсобных хозяйств населения и их значение в развитии аграрного сектора региона во многом будет определяться тем, насколько полно они могут быть включены в сферу деятельности крупных сельскохозяйственных организаций, обеспечивающих их на договорной основе необходимой техникой, посадочным материалом, удобрениями, племенным скотом.</t>
  </si>
  <si>
    <t xml:space="preserve">    Концепция проведения Всероссийской сельскохозяйственной переписи 2016 года, её программа и методология разрабатывались в соответствии с Программой Всемирной сельскохозяйственной переписи Продовольственной и сельскохозяйственной организации Объединенных наций (ФАО ООН), а также с учетом опыта проведения Всероссийской сельскохозяйственной переписи 2006 года.</t>
  </si>
  <si>
    <t xml:space="preserve">    В соответствии с Федеральным законом «О Всероссийской сельскохозяйственной переписи» объектами сельскохозяйственной переписи определены юридические и физические лица, которые являются собственниками, пользователями, владельцами или арендаторами земельных участков, предназначенных или используемых для производства сельскохозяйственной продукции, либо имеют сельскохозяйственных животных.</t>
  </si>
  <si>
    <t xml:space="preserve">    Переписи, в соответствии с законодательством Российской Федерации, подлежали следующие категории производителей сельскохозяйственной продукции:</t>
  </si>
  <si>
    <t xml:space="preserve">    В соответствии с утвержденной методологией (приказ Росстата от 29 февраля 2016 года № 101) граждане, имеющие земельный участок в садоводческих, огороднических некоммерческих объединениях, личные подсобные и другие индивидуальные хозяйства граждан в городских поселениях и городских округах обследовались с применением выборочного метода статистического наблюдения. Сводные данные по этим категориям хозяйств представлены с учетом распространения данных выборочной совокупности на всю генеральную совокупность.</t>
  </si>
  <si>
    <t xml:space="preserve">    Федеральным законом определено, что Всероссийская сельскохозяйственная перепись проводится не реже одного раза в десять лет. Предыдущая Всероссийская сельскохозяйственная перепись проводилась в 2006 году.</t>
  </si>
  <si>
    <t>в том числе:                                                                                           слива</t>
  </si>
  <si>
    <r>
      <t xml:space="preserve">Редакция: </t>
    </r>
    <r>
      <rPr>
        <b/>
        <sz val="12"/>
        <rFont val="Arial"/>
        <family val="2"/>
        <charset val="204"/>
      </rPr>
      <t>М.В. Корябкина, В.Н. Галева</t>
    </r>
  </si>
  <si>
    <t>МЕТОДОЛОГИЧЕСКИЕ ПОЯСНЕНИЯ</t>
  </si>
  <si>
    <r>
      <t xml:space="preserve">    В </t>
    </r>
    <r>
      <rPr>
        <b/>
        <sz val="12"/>
        <color rgb="FF1A171B"/>
        <rFont val="Arial"/>
        <family val="2"/>
        <charset val="204"/>
      </rPr>
      <t xml:space="preserve">хозяйства всех категорий </t>
    </r>
    <r>
      <rPr>
        <sz val="12"/>
        <color rgb="FF1A171B"/>
        <rFont val="Arial"/>
        <family val="2"/>
        <charset val="204"/>
      </rPr>
      <t>включены сельскохозяйственные организации, крестьянские (фермерские) хозяйства, индивидуальные предприниматели и хозяйства населения.</t>
    </r>
  </si>
  <si>
    <t xml:space="preserve">    В соответствии с методологией проведения Всероссийской сельскохозяйственной переписи 2016 года, утвержденной приказом Росстата от 29 февраля 2016 г. № 101:</t>
  </si>
  <si>
    <r>
      <t xml:space="preserve">    К </t>
    </r>
    <r>
      <rPr>
        <b/>
        <sz val="12"/>
        <color rgb="FF1A171B"/>
        <rFont val="Arial"/>
        <family val="2"/>
        <charset val="204"/>
      </rPr>
      <t xml:space="preserve">подсобным сельскохозяйственным предприятиям несельскохозяйственных организаций </t>
    </r>
    <r>
      <rPr>
        <sz val="12"/>
        <color rgb="FF1A171B"/>
        <rFont val="Arial"/>
        <family val="2"/>
        <charset val="204"/>
      </rPr>
      <t>отнесены хозяйства, имеющие посевные площади сельскохозяйственных культур не менее 50 гектаров и/или не менее 10 голов крупного рогатого скота, или не менее 5 голов коров, или не менее 20 голов свиней, или не менее 15 голов овец или коз, или не менее 100 голов птицы, или не менее 10 голов лошадей.</t>
    </r>
  </si>
  <si>
    <r>
      <t xml:space="preserve">    К </t>
    </r>
    <r>
      <rPr>
        <b/>
        <sz val="12"/>
        <color rgb="FF1A171B"/>
        <rFont val="Arial"/>
        <family val="2"/>
        <charset val="204"/>
      </rPr>
      <t xml:space="preserve">малым сельскохозяйственным предприятиям (включая микропредприятия) </t>
    </r>
    <r>
      <rPr>
        <sz val="12"/>
        <color rgb="FF1A171B"/>
        <rFont val="Arial"/>
        <family val="2"/>
        <charset val="204"/>
      </rPr>
      <t>отнесены юридические лица – коммерческие организации, внесенные в единый государственный реестр юридических лиц и соответствующие условиям, установленным Федеральным законом от 24 июля 2007 г. № 209-ФЗ «О развитии малого и среднего предпринимательства в Российской Федерации».</t>
    </r>
  </si>
  <si>
    <r>
      <t xml:space="preserve">    Индивидуальный предприниматель </t>
    </r>
    <r>
      <rPr>
        <sz val="12"/>
        <color rgb="FF1A171B"/>
        <rFont val="Arial"/>
        <family val="2"/>
        <charset val="204"/>
      </rPr>
      <t>– гражданин (физическое лицо), занимающийся предпринимательской деятельностью без образования юридического лица с момента его государственной регистрации в соответствии со статьей 23 Гражданского кодекса Российской Федерации и заявивший в Свидетельстве о государственной регистрации виды деятельности, отнесенные согласно Общероссийскому классификатору видов экономической деятельности (ОКВЭД) к сельскому хозяйству.</t>
    </r>
  </si>
  <si>
    <r>
      <t xml:space="preserve">    К </t>
    </r>
    <r>
      <rPr>
        <b/>
        <sz val="12"/>
        <color rgb="FF1A171B"/>
        <rFont val="Arial"/>
        <family val="2"/>
        <charset val="204"/>
      </rPr>
      <t xml:space="preserve">хозяйствам населения </t>
    </r>
    <r>
      <rPr>
        <sz val="12"/>
        <color rgb="FF1A171B"/>
        <rFont val="Arial"/>
        <family val="2"/>
        <charset val="204"/>
      </rPr>
      <t>отнесены личные подсобные и другие индивидуальные хозяйства граждан, а также земельные участки садоводческих и  огороднических некоммерческих объединений граждан.</t>
    </r>
  </si>
  <si>
    <r>
      <t xml:space="preserve">    Временные и/или сезонные работники </t>
    </r>
    <r>
      <rPr>
        <sz val="12"/>
        <color rgb="FF1A171B"/>
        <rFont val="Arial"/>
        <family val="2"/>
        <charset val="204"/>
      </rPr>
      <t>– работавшие в организации (хозяйстве) по трудовым договорам                             о временной работе, заключенным на срок до двух месяцев, о сезонной работе на срок до шести месяцев и по договорам гражданско-правового характера, а также на основе устной договоренности.</t>
    </r>
  </si>
  <si>
    <r>
      <t xml:space="preserve">    В </t>
    </r>
    <r>
      <rPr>
        <b/>
        <sz val="12"/>
        <color rgb="FF1A171B"/>
        <rFont val="Arial"/>
        <family val="2"/>
        <charset val="204"/>
      </rPr>
      <t xml:space="preserve">общей площади земли </t>
    </r>
    <r>
      <rPr>
        <sz val="12"/>
        <color rgb="FF1A171B"/>
        <rFont val="Arial"/>
        <family val="2"/>
        <charset val="204"/>
      </rPr>
      <t>организации (хозяйства) показывается общая площадь, находящаяся в пользовании организации (хозяйства) на дату проведения переписи (с учетом арендованной, но без учета сданной в аренду).</t>
    </r>
  </si>
  <si>
    <t xml:space="preserve">    В общую земельную площадь некоммерческого объединения включены земли, предоставленные гражданам объединения, и земли объединения общего пользования.</t>
  </si>
  <si>
    <r>
      <t xml:space="preserve">  Сельскохозяйственные угодья </t>
    </r>
    <r>
      <rPr>
        <sz val="12"/>
        <color rgb="FF1A171B"/>
        <rFont val="Arial"/>
        <family val="2"/>
        <charset val="204"/>
      </rPr>
      <t>– земельные угодья, систематически используемые для получения сельскохозяйственной продукции. К ним относятся пашня, залежь, многолетние насаждения, сенокосы, пастбища.</t>
    </r>
  </si>
  <si>
    <r>
      <t xml:space="preserve">   Пашня </t>
    </r>
    <r>
      <rPr>
        <sz val="12"/>
        <color rgb="FF1A171B"/>
        <rFont val="Arial"/>
        <family val="2"/>
        <charset val="204"/>
      </rPr>
      <t>– сельскохозяйственное угодье, систематически обрабатываемое и используемое под посевы сельскохозяйственных культур, включая посевы многолетних трав, а также чистые пары. К пашне также относятся площади парников и теплиц. В пашню не включаются земельные участки сенокосов и пастбищ, распаханные с целью их коренного улучшения и занятые посевами предварительных культур (в течение не более двух-трех лет), а также междурядья сада, используемые под посевы.</t>
    </r>
  </si>
  <si>
    <r>
      <t xml:space="preserve">     Сенокос </t>
    </r>
    <r>
      <rPr>
        <sz val="12"/>
        <color rgb="FF1A171B"/>
        <rFont val="Arial"/>
        <family val="2"/>
        <charset val="204"/>
      </rPr>
      <t>– сельскохозяйственное угодье, систематически используемое под сенокошение.</t>
    </r>
  </si>
  <si>
    <r>
      <t xml:space="preserve">   Пастбище </t>
    </r>
    <r>
      <rPr>
        <sz val="12"/>
        <color rgb="FF1A171B"/>
        <rFont val="Arial"/>
        <family val="2"/>
        <charset val="204"/>
      </rPr>
      <t>– сельскохозяйственное угодье, систематически используемое для выпаса животных (и такое использование является основным), а также земельные участки, пригодные для выпаса скота, не используемые под сенокосы и не являющиеся залежью.</t>
    </r>
  </si>
  <si>
    <r>
      <t xml:space="preserve">    Многолетние насаждения </t>
    </r>
    <r>
      <rPr>
        <sz val="12"/>
        <color rgb="FF1A171B"/>
        <rFont val="Arial"/>
        <family val="2"/>
        <charset val="204"/>
      </rPr>
      <t>– сельскохозяйственное угодье, используемое под искусственные насаждения древесных, кустарниковых (без лесной площади) и некоторых травянистых растений, предназначенных для получения урожая плодово-ягодной, технической и лекарственной продукции.</t>
    </r>
  </si>
  <si>
    <t xml:space="preserve">     В площадь многолетних плодовых насаждений и ягодных культур включена площадь, занятая плодовыми деревьями, кустарниками, а также ягодниками на обособленных участках.</t>
  </si>
  <si>
    <r>
      <t xml:space="preserve">      Залежь </t>
    </r>
    <r>
      <rPr>
        <sz val="12"/>
        <color rgb="FF1A171B"/>
        <rFont val="Arial"/>
        <family val="2"/>
        <charset val="204"/>
      </rPr>
      <t>– земельный участок, который ранее использовался под пашню и более одного года не использовался под посевы сельскохозяйственных культур и не подготовлен под пар.</t>
    </r>
  </si>
  <si>
    <r>
      <t xml:space="preserve">     В площадь </t>
    </r>
    <r>
      <rPr>
        <b/>
        <sz val="12"/>
        <color rgb="FF1A171B"/>
        <rFont val="Arial"/>
        <family val="2"/>
        <charset val="204"/>
      </rPr>
      <t xml:space="preserve">фактически используемых сельскохозяйственных угодий </t>
    </r>
    <r>
      <rPr>
        <sz val="12"/>
        <color rgb="FF1A171B"/>
        <rFont val="Arial"/>
        <family val="2"/>
        <charset val="204"/>
      </rPr>
      <t>включаются сельскохозяйственные угодья, на которых фактически осуществлялось сельскохозяйственное производство в 2015-2016 годах.</t>
    </r>
  </si>
  <si>
    <r>
      <t xml:space="preserve">     Посевные площади </t>
    </r>
    <r>
      <rPr>
        <sz val="12"/>
        <color rgb="FF1A171B"/>
        <rFont val="Arial"/>
        <family val="2"/>
        <charset val="204"/>
      </rPr>
      <t>– часть пашни, занятая под посевы сельскохозяйственных культур.</t>
    </r>
  </si>
  <si>
    <t>Сравнение основных показателей ВСХП-2016 с формами статотчетности                                                                                      в хозяйствах населения</t>
  </si>
  <si>
    <t>на 1 июля 2016 года; гектаров</t>
  </si>
  <si>
    <t>…</t>
  </si>
  <si>
    <t>продолжение</t>
  </si>
  <si>
    <t>в том числе:                                                капуста (всех видов)</t>
  </si>
  <si>
    <r>
      <t xml:space="preserve">Структура посевных площадей по видам сельскохозяйственных культур </t>
    </r>
    <r>
      <rPr>
        <sz val="10"/>
        <rFont val="Arial"/>
        <family val="2"/>
      </rPr>
      <t>(в процентах от общей посевной площади соответствующей категории хозяйств)</t>
    </r>
  </si>
  <si>
    <r>
      <t xml:space="preserve">Структура площадей многолетних плодовых насаждений и ягодных культур по видам плодово-ягодных насаждений  </t>
    </r>
    <r>
      <rPr>
        <sz val="10"/>
        <rFont val="Arial"/>
        <family val="2"/>
      </rPr>
      <t>(в процентах от общей  площади плодово-ягодных насаждений соответствующей категории хозяйств):</t>
    </r>
  </si>
  <si>
    <t xml:space="preserve">      В отдельных случаях незначительные расхождения между итогом и суммой данных объясняются их округлением.</t>
  </si>
  <si>
    <t xml:space="preserve">     В мировой практике инициатором такого статистического метода наблюдения, как сельскохозяйственная перепись, является Продовольственная и сельскохозяйственная организация ООН, которая с 1946 года занимается разработкой Программ Всемирных сельскохозяйственных переписей и оказанием содействия странам в проведении национальных сельскохозяйственных переписей. Всего в переписи участвуют около 100 государств. </t>
  </si>
  <si>
    <t xml:space="preserve">     С 1 июля по 15 августа 2016 года, в соответствии с постановлением Правительства Российской Федерации от 10 апреля 2013 г. № 316 «Об организации Всероссийской сельскохозяйственной переписи 2016 года», на территории Российской Федерации, в том числе и в Пензенской области, была проведена Всероссийская сельскохозяйственная перепись 2016 года (ВСХП-2016).</t>
  </si>
  <si>
    <r>
      <t xml:space="preserve">     На территории Пензенской области было переписано 262473 объекта:</t>
    </r>
    <r>
      <rPr>
        <b/>
        <sz val="12"/>
        <color theme="1"/>
        <rFont val="Arial"/>
        <family val="2"/>
        <charset val="204"/>
      </rPr>
      <t xml:space="preserve"> </t>
    </r>
    <r>
      <rPr>
        <sz val="12"/>
        <color theme="1"/>
        <rFont val="Arial"/>
        <family val="2"/>
        <charset val="204"/>
      </rPr>
      <t>503 сельскохозяйственные организации и предприятия, 1130 крестьянских (фермерских) хозяйств и 89 индивидуальных предпринимателей, 223256 личных подсобных хозяйств в сельских поселениях и 27662 (с учетом выборки) в городских поселениях (городских округах), 455 садоводческих и огороднических некоммерческих объединений граждан, в них 9378 участков.</t>
    </r>
  </si>
  <si>
    <t xml:space="preserve">     При этом, в трети домохозяйств выполнением сельскохозяйственных работ занимался 1 человек, в двух третях – от 2 до 4 человек. Только в 2%  хозяйств сельскохозяйственным производством занималось свыше 5 человек.</t>
  </si>
  <si>
    <t xml:space="preserve">   Кроме этого, для производства продуктов питания каждое пятое домохозяйство, осуществляющее сельскохозяйственное производство на момент переписи, привлекало временных и сезонных работников, в том числе в сельской местности – каждое третье, в городской местности – каждое 14 хозяйство. Это также свидетельствует о наличии тенденции постепенной интенсификации производства в мелкотоварном секторе аграрной экономики региона. </t>
  </si>
  <si>
    <t xml:space="preserve">    Таким образом, Всероссийская сельскохозяйственная перепись 2016 года позволила получить исключительно ценные статистические данные, характеризующие состояние сельского хозяйства как на федеральном уровне, так и на уровне отдельных регионов и муниципальных образований и населенных пунктов.</t>
  </si>
  <si>
    <t xml:space="preserve">    Всероссийская сельскохозяйственная перепись, в соответствии с Федеральным законом от 21 июля 2005 г.                 № 108-ФЗ «О Всероссийской сельскохозяйственной переписи» и постановлением Правительства Российской Федерации от 10 апреля 2013 г. № 316 «Об организации Всероссийской сельскохозяйственной переписи 2016 года», была проведена с 1 июля по 15 августа 2016 года.</t>
  </si>
  <si>
    <r>
      <t>1)</t>
    </r>
    <r>
      <rPr>
        <sz val="9"/>
        <rFont val="Arial"/>
        <family val="2"/>
        <charset val="204"/>
      </rPr>
      <t xml:space="preserve"> включая овощи закрытого грунта по хозяйствам населения</t>
    </r>
  </si>
  <si>
    <t xml:space="preserve">    В результате переписи  выяснилось, что из 678 садоводческих и огороднических объединений, числящихся в базе Росреестра, 223 объединения полностью не освоены, т.е. заброшены, а в оставшихся 455 объединениях освоено только 84,9 тыс. участков, или 61,4%. Степень освоения садоводческих и огороднических участков варьирует от 1,9% в Белинском районе до 100% в Колышлейском районе.</t>
  </si>
  <si>
    <t xml:space="preserve">     Всероссийская сельскохозяйственная перепись 2016 года позволила уточнить основные экономические показатели, характеризующие сельскохозяйственную деятельность хозяйств населения. </t>
  </si>
  <si>
    <t xml:space="preserve">  Процент изменения   данных ВСХП-2016 к ВСХП-2006                                                                     98,2</t>
  </si>
  <si>
    <t xml:space="preserve">  Процент изменения   данных ВСХП-2016 к ВСХП-2006                                                                        42,7</t>
  </si>
  <si>
    <t xml:space="preserve">  Процент изменения   данных ВСХП-2016 к ВСХП-2006                                                                       43,7</t>
  </si>
  <si>
    <t xml:space="preserve">  Процент изменения   данных ВСХП-2016 к ВСХП-2006                                                                        84,7</t>
  </si>
  <si>
    <t>(на 1 июля; в % от хозяйств всех категорий)</t>
  </si>
  <si>
    <t xml:space="preserve">    В настоящее время на 100 хозяйств населения, осуществляющих сельскохозяйственную деятельность, приходится по 3 трактора, 4 грузовых автомобиля, 4 единицы мукомольного оборудования, 14 мотоблоков. </t>
  </si>
  <si>
    <t xml:space="preserve">     Предварительные итоги ВСХП-2016  позволяют сделать вывод, что по сопоставимому кругу показателей,     т. е. по тому кругу показателей, которые есть и в текущей статотчетности, и в программе ВСХП-2016, принципиальных расхождений не установлено. </t>
  </si>
  <si>
    <t xml:space="preserve">     Средний размер земельного участка личных подсобных хозяйств населения в Пензенской области составляет                 0,4 га. При этом, 57,3% хозяйств населения имеют менее 0,2 га земли, 0,21 - 10,0 га – 42,3%, свыше 10,0 га – 0,4%. Причем на последнюю категорию землепользователей приходится почти 40% земли, используемой хозяйствами населения.       </t>
  </si>
  <si>
    <t xml:space="preserve">    В ходе переписи также была получена информация о наличии посевных площадей сельскохозяйственных культур, не предусмотренная официальной отчетностью. Результаты переписи показали, что на территории нашей области помимо традиционных, также возделываются эфирно-масличные культуры, лекарственные растения, многолетние насаждения, характерные для южных регионов - абрикосы, грецкий орех, лимоны и др.</t>
  </si>
  <si>
    <t xml:space="preserve">    По данным Всероссийской сельскохозяйственной переписи 2016 года каждое 4-е домохозяйство, занимающееся производством продукции сельского хозяйства, пользовалось услугами сельскохозяйственных организаций при подготовке почвы и проведении посевных работ, каждое 9-е - при уборке сельскохозяйственных культур, каждое               17-е - при обеспечении концентрированными кормами.</t>
  </si>
  <si>
    <t xml:space="preserve">     Средний размер земельного участка крестьянского (фермерского) хозяйства составил 420 гектаров. Наиболее типичными являются фермеры с площадью земли от 50 до 500 гектаров, которые составляют 40,4% от общего количества обследованных крестьянских (фермерских) хозяйств. Кроме этого, пятая часть хозяйств не имеют земельных участков, еще в четверти хозяйств размер земельного участка не превышает 50 га. Свыше 500 га имеют земельные участки около 17% фермеров, где сосредоточено более 70% общей площади земли, предоставленной для ведения крестьянского (фермерского) хозяйства. В 13 крестьянских (фермерских) хозяйствах (1,1%) общая площадь земли составила свыше 4000 гектаров.   </t>
  </si>
  <si>
    <t xml:space="preserve">    Стаж работы в сельском хозяйстве для 57,6% глав крестьянских (фермерских) хозяйств составил от 21 до 30 лет и более, для 21,4% - от 11 до 20 лет. </t>
  </si>
  <si>
    <r>
      <t xml:space="preserve">    Крестьянское (фермерское) хозяйство </t>
    </r>
    <r>
      <rPr>
        <sz val="12"/>
        <color rgb="FF1A171B"/>
        <rFont val="Arial"/>
        <family val="2"/>
        <charset val="204"/>
      </rPr>
      <t>– объединение граждан, связанных родством и (или) свойством, имеющих в общей собственности имущество и совместно осуществляющих производственную и иную хозяйственную деятельность (производство, переработку, хранение, транспортировку и реализацию сельскохозяйственной продукции), основанную на их личном участии (статья 1 Федерального закона от 11 июня 2003 г. № 74-ФЗ «О крестьянском (фермерском) хозяйстве»).</t>
    </r>
  </si>
  <si>
    <r>
      <t xml:space="preserve">    Личное подсобное хозяйство </t>
    </r>
    <r>
      <rPr>
        <sz val="12"/>
        <color rgb="FF1A171B"/>
        <rFont val="Arial"/>
        <family val="2"/>
        <charset val="204"/>
      </rPr>
      <t>– форма непредпринимательской деятельности по производству и переработке сельскохозяйственной продукции, осуществляемая личным трудом гражданина и членов его семьи в целях удовлетворения личных потребностей на земельном участке, предоставленном или приобретенном для ведения личного подсобного хозяйства. Землепользование хозяйств может состоять из приусадебных и полевых участков (статьи 2, 4 Федерального закона от 7 июля 2003 г. № 112-ФЗ «О личном подсобном хозяйстве»).</t>
    </r>
  </si>
  <si>
    <r>
      <t xml:space="preserve">     Мелиорированные земли </t>
    </r>
    <r>
      <rPr>
        <sz val="12"/>
        <color rgb="FF1A171B"/>
        <rFont val="Arial"/>
        <family val="2"/>
        <charset val="204"/>
      </rPr>
      <t>– площади сельскохозяйственных угодий, имеющие мелиоративные сети (орошаемые или осушаемые) как действующие, так и недействующие.</t>
    </r>
  </si>
  <si>
    <r>
      <t xml:space="preserve">     Поголовье сельскохозяйственных животных </t>
    </r>
    <r>
      <rPr>
        <sz val="12"/>
        <color rgb="FF1A171B"/>
        <rFont val="Arial"/>
        <family val="2"/>
        <charset val="204"/>
      </rPr>
      <t>включает поголовье всех возрастных групп соответствующего вида скота и птицы на 1 июля 2016 года.</t>
    </r>
  </si>
  <si>
    <t xml:space="preserve">        - сельскохозяйственные организации (организации, не относящиеся к субъектам малого предпринимательства, малые предприятия, включая микропредприятия, подсобные сельскохозяйственные предприятия несельскохозяйственных организаций);</t>
  </si>
  <si>
    <r>
      <t xml:space="preserve">        -</t>
    </r>
    <r>
      <rPr>
        <sz val="12"/>
        <color rgb="FF1A171B"/>
        <rFont val="Times New Roman"/>
        <family val="1"/>
        <charset val="204"/>
      </rPr>
      <t xml:space="preserve">  </t>
    </r>
    <r>
      <rPr>
        <sz val="12"/>
        <color rgb="FF1A171B"/>
        <rFont val="Arial"/>
        <family val="2"/>
        <charset val="204"/>
      </rPr>
      <t>крестьянские (фермерские) хозяйства и индивидуальные предприниматели;</t>
    </r>
  </si>
  <si>
    <r>
      <t xml:space="preserve">        -</t>
    </r>
    <r>
      <rPr>
        <sz val="12"/>
        <color rgb="FF1A171B"/>
        <rFont val="Times New Roman"/>
        <family val="1"/>
        <charset val="204"/>
      </rPr>
      <t xml:space="preserve">  </t>
    </r>
    <r>
      <rPr>
        <sz val="12"/>
        <color rgb="FF1A171B"/>
        <rFont val="Arial"/>
        <family val="2"/>
        <charset val="204"/>
      </rPr>
      <t>личные подсобные и другие индивидуальные хозяйства граждан;</t>
    </r>
  </si>
  <si>
    <r>
      <t xml:space="preserve">        -</t>
    </r>
    <r>
      <rPr>
        <sz val="12"/>
        <color rgb="FF1A171B"/>
        <rFont val="Times New Roman"/>
        <family val="1"/>
        <charset val="204"/>
      </rPr>
      <t xml:space="preserve">  </t>
    </r>
    <r>
      <rPr>
        <sz val="12"/>
        <color rgb="FF1A171B"/>
        <rFont val="Arial"/>
        <family val="2"/>
        <charset val="204"/>
      </rPr>
      <t xml:space="preserve">садоводческие, огороднические и дачные некоммерческие объединения граждан. </t>
    </r>
  </si>
  <si>
    <t xml:space="preserve">     В настоящем издании представлены предварительные итоги Всероссийской сельскохозяйственной переписи 2016 года как по хозяйствам всех категорий, так и в разрезе отдельных категорий сельскохозяйственных производителей. </t>
  </si>
  <si>
    <t xml:space="preserve">    Основные показатели  Всероссийской сельскохозяйственной переписи 2016 года представлены в сравнении с итогами Всероссийской сельскохозяйственной переписи 2006 года.</t>
  </si>
  <si>
    <t xml:space="preserve">     Опубликована информация о числе объектов Всероссийской сельскохозяйственной переписи 2016 года, в том числе осуществлявших сельскохозяйственную деятельность, общей земельной площади, размере сельскохозяйственных угодий и их структуре, посевных площадях по широкому перечню сельскохозяйственных культур и их структуре, площадях многолетних насаждений по видам и их структуре, поголовье сельскохозяйственных животных по половозрастным группам скота и птицы и их структуре.</t>
  </si>
  <si>
    <t>га          - гектар</t>
  </si>
  <si>
    <t>шт.        - штука</t>
  </si>
  <si>
    <t>кв. м      - квадратный метр</t>
  </si>
  <si>
    <t>т            - тонна</t>
  </si>
  <si>
    <t xml:space="preserve"> -            - явление отсутствует</t>
  </si>
  <si>
    <t>0            - значение показателя меньше 1</t>
  </si>
  <si>
    <t>0,0         - значение показателя меньше 0,1</t>
  </si>
  <si>
    <t>Список сокращений:</t>
  </si>
  <si>
    <r>
      <t xml:space="preserve">    Садоводческое и огородническое некоммерческое объединение граждан </t>
    </r>
    <r>
      <rPr>
        <sz val="12"/>
        <color rgb="FF1A171B"/>
        <rFont val="Arial"/>
        <family val="2"/>
        <charset val="204"/>
      </rPr>
      <t>– некоммерческая организация, учрежденная гражданами на добровольных началах для содействия ее членам в решении общих социально – хозяйственных задач ведения садоводства и огородничества (статья 1 Федерального закона от 15 апреля 1998 г.                                        № 66-ФЗ «О садоводческих, огороднических и дачных некоммерческих объединениях граждан»).</t>
    </r>
  </si>
  <si>
    <t>Предварительные итоги Всероссийской сельскохозяйственной переписи 2016 года</t>
  </si>
  <si>
    <t xml:space="preserve">    Важным источником информации о социально-экономическом положении села являются  сельскохозяйственные переписи. </t>
  </si>
  <si>
    <t xml:space="preserve"> На момент проведения переписи осуществляли сельскохозяйственную деятельность 447 сельскохозяйственных организаций (88,9%), 1149 крестьянских (фермерских) хозяйств и индивидуальных предпринимателей (94,3%), 264131 личных подсобных и других индивидуальных хозяйств граждан (83,2%), 441 некомерческое обьединение (96,9%). </t>
  </si>
  <si>
    <t xml:space="preserve">    Так, отклонение предварительных данных ВСХП-2016 от данных текущей статотчетности в хозяйствах всех категорий составило: по общей посевной площади 3,1%, поголовью крупного рогатого скота 2,1%, коров – 2,9, свиней – 5,2, овец и коз – 3,2%.      </t>
  </si>
  <si>
    <t>Общая посевная площадь, га</t>
  </si>
  <si>
    <t>Крупный рогатый скот, голов</t>
  </si>
  <si>
    <t xml:space="preserve">  Процент отклонения данных ВСХП-2016 к форме №7                                                                        99,1</t>
  </si>
  <si>
    <t>Свиньи, голов</t>
  </si>
  <si>
    <t xml:space="preserve">  Процент отклонения данных ВСХП-2016 к форме№7                                                                        106,8</t>
  </si>
  <si>
    <t>Овцы и козы, голов</t>
  </si>
  <si>
    <t xml:space="preserve">  Процент отклонения данных ВСХП-2016 к форме№7                                                                        101,8</t>
  </si>
  <si>
    <t>всего,ед.</t>
  </si>
  <si>
    <t>всего, ед.</t>
  </si>
  <si>
    <r>
      <t xml:space="preserve">    По данным ВСХП-2016 в сельскохозяйственных организациях</t>
    </r>
    <r>
      <rPr>
        <sz val="12"/>
        <color theme="1"/>
        <rFont val="Arial"/>
        <family val="2"/>
        <charset val="204"/>
      </rPr>
      <t xml:space="preserve"> (на момент проведения обследования) в сельском хозяйстве было занято 18,7 тыс. человек, в том числе на постоянной основе – 14,7 тыс. человек (90,2%). Из общего числа постоянных работников крупных, средних и малых сельскохозяйственных организаций (без микропредприятий),занятых в сельскохозяйственном производстве, 65,3% составляют мужчины (9,0 тыс. человек) и, соответственно, 34,7% женщин (4,8 тыс. человек). </t>
    </r>
  </si>
  <si>
    <t xml:space="preserve">    Из 201 руководителя крупных, средних, и малых сельскохозяйственных организаций (кроме микропредпиятий), осуществлявших сельскохозяйственную деятельность в 2016г., 175 человек (87,1%) – мужчины, из них в возрасте от 29 до 50 лет и старше - 172 человека (98,3%). </t>
  </si>
  <si>
    <t xml:space="preserve">   Из общего числа руководителей 91,0%  имеют общий стаж работы от 11 до 30 лет и свыше. Из них в сельском хозяйстве проработали от 21 до 30 лет и более 42,8% руководителей и от 5 до 20 лет – 38,3%.   </t>
  </si>
  <si>
    <r>
      <t xml:space="preserve">    На момент проведения переписи в крестьянских (фермерских) хозяйствах </t>
    </r>
    <r>
      <rPr>
        <sz val="12"/>
        <color theme="1"/>
        <rFont val="Arial"/>
        <family val="2"/>
        <charset val="204"/>
      </rPr>
      <t xml:space="preserve">(включая хозяйства индивидуальных предпринимателей) было занято 3558 человек, из них 1416 человек (39,8%), являющихся членами хозяйств, включая глав крестьянских (фермерских) хозяйств и индивидуальных предпринимателей. Кроме этого, в производственном процессе принимали участие 666 (18,7%) членов семей глав хозяйств, не зарегистрированных как члены крестьянских (фермерских) хозяйств, а также 1211 наемных работников, занятых на постоянной основе (34%) и 265 временных и сезонных работников (7,5%). </t>
    </r>
  </si>
  <si>
    <t xml:space="preserve">    Как и в сельскохозяйственных организациях среди глав крестьянских (фермерских) хозяйств и индивидуальных предпринимателей преобладают мужчины (922 человека – 80,2%) из них в возрасте от 29 до 50 лет и старше - 844 человека (91,5%). </t>
  </si>
  <si>
    <t xml:space="preserve">    В отличие от руководителей сельскохозяйственных организаций только, соответственно, 38,8 и 35,1% фермеров имеют высшее и среднее сельскохозяйственное образование. При этом, более 20% глав  крестьянских (фермерских) хозяйств имеют среднее общее образование.  </t>
  </si>
  <si>
    <t>Гендерная структура глав крестьянских (фермерских) хозяйств</t>
  </si>
  <si>
    <t>Уровень образования глав крестьянских (фермерских) хозяйств</t>
  </si>
  <si>
    <t xml:space="preserve">    На момент проведения переписи производством сельскохозяйственной продукции занимались 83,2% хозяйств населения,как в сельской так и городской местности.</t>
  </si>
  <si>
    <t xml:space="preserve">    В межпереписной период существенным образом изменился состав землепользователей. Если по данным ВСХП-2006 на долю сельскохозяйственных организаций приходилось 84,3% всех посевных площадей в области, то к 2016г. этот показатель уменьшился на 12,1%. При этом, активное развитие фермерского сектора обусловило рост удельного веса посевов с 11,3% в 2006г. до 23,7% - в 2016г. </t>
  </si>
  <si>
    <t>Структура посевных площадей в хозяйствах всех категорий по видам культур</t>
  </si>
  <si>
    <t>(на 1 июля ; в % от всей посевной площади)</t>
  </si>
  <si>
    <t xml:space="preserve">  За рассматриваемый период изменилась также структура посевов в регионе. Активное развитие свекловодства и производства масличных культур обусловило значительный рост доли посевов технических культур – с 8,9 до 28,0%. Сокращение поголовья сельскохозяйственных животных за этот период предопределило уменьшение посевов кормовых культур, и как следствие, снижение их доли в общей посевной площади – с 27,4 до 15,1%. Уменьшился также удельный вес зернового клина на 6,5%.</t>
  </si>
  <si>
    <t xml:space="preserve">    В 2006г. в хозяйствах населения содержалось 67,7% свиней, в 2016г. этот показатель снизился на 30,3% при концентрации поголовья свиней в сельскохозяйственных организациях. </t>
  </si>
  <si>
    <t xml:space="preserve">    В то же время за период с 2006 по 2016гг. удельный вес поголовья овец и коз в хозяйствах населения увеличился на 12,9%. </t>
  </si>
  <si>
    <t>Обеспеченность сельскохозяйственных организаций, крестьянских (фермерских) хозяйств и индивидуальных предпринимателей тракторами и сельскохозяйственной техникой</t>
  </si>
  <si>
    <t xml:space="preserve">  Процент отклонения данных ВСХП-2016 к статотчетности                                                              93,7</t>
  </si>
  <si>
    <r>
      <t xml:space="preserve">    По данным ВСХП-2016 по состоянию на 1 июля 2016г. площадь земли</t>
    </r>
    <r>
      <rPr>
        <sz val="12"/>
        <color theme="1"/>
        <rFont val="Arial"/>
        <family val="2"/>
        <charset val="204"/>
      </rPr>
      <t xml:space="preserve"> в хозяйствах всех категорий составила 2176,1 тыс. гектаров, в т.ч. сельскохозяйственных угодий – 2106,4 тыс. гектаров (96,8%). Из общей площади сельскохозяйственных угодий фактически используется 1765,6 тыс. гектаров, или 83,8%. </t>
    </r>
  </si>
  <si>
    <r>
      <t xml:space="preserve">    К </t>
    </r>
    <r>
      <rPr>
        <b/>
        <sz val="12"/>
        <color rgb="FF1A171B"/>
        <rFont val="Arial"/>
        <family val="2"/>
        <charset val="204"/>
      </rPr>
      <t xml:space="preserve">сельскохозяйственным организациям </t>
    </r>
    <r>
      <rPr>
        <sz val="12"/>
        <color rgb="FF1A171B"/>
        <rFont val="Arial"/>
        <family val="2"/>
        <charset val="204"/>
      </rPr>
      <t>отнесены хозяйственные товарищества, общества, производственные кооперативы, унитарные предприятия, подсобные сельскохозяйственные предприятия несельскохозяйственных организаций.</t>
    </r>
  </si>
  <si>
    <r>
      <t xml:space="preserve">     К </t>
    </r>
    <r>
      <rPr>
        <b/>
        <sz val="12"/>
        <color rgb="FF1A171B"/>
        <rFont val="Arial"/>
        <family val="2"/>
        <charset val="204"/>
      </rPr>
      <t xml:space="preserve">другим индивидуальным хозяйствам граждан </t>
    </r>
    <r>
      <rPr>
        <sz val="12"/>
        <color rgb="FF1A171B"/>
        <rFont val="Arial"/>
        <family val="2"/>
        <charset val="204"/>
      </rPr>
      <t>отнесены граждане, имеющие земельные участки для индивидуального жилищного строительства с площадью 4 и более соток и занимающиеся сельскохозяйственным производством;</t>
    </r>
  </si>
  <si>
    <t>Машины свеклоуборочные
(без ботвоуборочных)</t>
  </si>
  <si>
    <t>Обеспеченность сельскохозяйственных
организаций (хозяйств) сельскохозяйственной техникой</t>
  </si>
  <si>
    <t>свеклоуборочную машину
(без ботвоуборочных)</t>
  </si>
  <si>
    <t>[MEASURES].[Eod01622]</t>
  </si>
  <si>
    <t xml:space="preserve">прочие кормовые культуры </t>
  </si>
  <si>
    <r>
      <t>Овощные и бахчевые культуры – всего</t>
    </r>
    <r>
      <rPr>
        <b/>
        <vertAlign val="superscript"/>
        <sz val="10"/>
        <color theme="1"/>
        <rFont val="Arial"/>
        <family val="2"/>
        <charset val="204"/>
      </rPr>
      <t xml:space="preserve"> 1)</t>
    </r>
  </si>
  <si>
    <t>...</t>
  </si>
  <si>
    <t>тритикале</t>
  </si>
  <si>
    <t xml:space="preserve">тритикале </t>
  </si>
  <si>
    <t xml:space="preserve">                №282-ФЗ.</t>
  </si>
  <si>
    <t xml:space="preserve">…          - данные  не  публикуются  в  целях  обеспечения  конфиденциальности  первичных  статистических  сведений, </t>
  </si>
  <si>
    <t xml:space="preserve">                полученных  от  хозяйствующих  субъектов,  в  соответствии  с  Федеральным законом   от  29  ноября  2007 г.</t>
  </si>
  <si>
    <t>ТОМ1</t>
  </si>
  <si>
    <t>Содержание</t>
  </si>
  <si>
    <t>Площадь земель в хозяйствах всех категорий по Пензенской области</t>
  </si>
  <si>
    <t>Структура сельскохозяйственных  угодий по категориям хозяйств Пензенской области</t>
  </si>
  <si>
    <t>Структура сельскохозяйственных  угодий в хозяйствах всех категорий по Пензенской области</t>
  </si>
  <si>
    <t>Структура посевных площадей под урожай 2016 года по категориям хозяйств Пензенской области</t>
  </si>
  <si>
    <t>Площади многолетних насаждений в хозяйствах всех категорий по Пензенской области</t>
  </si>
  <si>
    <t>Поголовье сельскохозяйственных животных в хозяйствах всех категорий по Пензенской области</t>
  </si>
  <si>
    <t>Структура поголовья сельскохозяйственных животных по категориям хозяйств Пензенской области</t>
  </si>
  <si>
    <t>Диаграммы</t>
  </si>
  <si>
    <t>в том числе:
горох</t>
  </si>
  <si>
    <t>прочие зернобобовые
 (чина, маш, сераделла и другие)</t>
  </si>
  <si>
    <t>Предварительные итоги Всероссийской сельскохозяйственной переписи 2016 года 
(аналитический обзор)</t>
  </si>
  <si>
    <t>Структура поголовья сельскохозяйственных животных по половозрастным группам и видам  
по Пензенской области</t>
  </si>
  <si>
    <t>Основные итоги Всероссийских сельскохозяйственных переписей 2006 и 2016 года в разрезе  
категорий хозяйств по Пензенской области</t>
  </si>
  <si>
    <t>Структура площадей многолетних плодовых насаждений и ягодных культур по видам   
в разрезе категорий хозяйств по Пензенской области</t>
  </si>
  <si>
    <t>Посевные площади сельскохозяйственных культур под урожай 2016 года в хозяйствах всех категорий   
по Пензенской области</t>
  </si>
  <si>
    <t>Методологические пояснения</t>
  </si>
  <si>
    <t>Структура площадей многолетних насаждений по категориям хозяйств Пензенской области</t>
  </si>
  <si>
    <t xml:space="preserve">    В программу переписи включены показатели о характеристике объектов сельскохозяйственной переписи и трудовых ресурсов, наличии и использовании земельных ресурсов, структуре земель по землепользователям, площадях сельскохозяйственных культур и многолетних насаждений по широкому перечню культур, поголовье сельскохозяйственных животных по видам, производственной инфраструктуре, технических средствах                                                                  и технологиях и др.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</si>
</sst>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2" formatCode="_-* #,##0\ &quot;₽&quot;_-;\-* #,##0\ &quot;₽&quot;_-;_-* &quot;-&quot;\ &quot;₽&quot;_-;_-@_-"/>
    <numFmt numFmtId="41" formatCode="_-* #,##0\ _₽_-;\-* #,##0\ _₽_-;_-* &quot;-&quot;\ _₽_-;_-@_-"/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0.0"/>
  </numFmts>
  <fonts count="58" x14ac:knownFonts="1">
    <font>
      <sz val="10"/>
      <name val="Arial"/>
      <family val="2"/>
    </font>
    <font>
      <sz val="10"/>
      <name val="Arial Cyr"/>
      <family val="2"/>
    </font>
    <font>
      <sz val="14"/>
      <name val="Arial"/>
      <family val="2"/>
    </font>
    <font>
      <b/>
      <sz val="10"/>
      <name val="Arial"/>
      <family val="2"/>
    </font>
    <font>
      <sz val="10"/>
      <color rgb="FF000000"/>
      <name val="Arial Cyr"/>
      <family val="2"/>
    </font>
    <font>
      <sz val="10"/>
      <name val="Arial"/>
      <family val="2"/>
    </font>
    <font>
      <b/>
      <sz val="10"/>
      <name val="Arial"/>
      <family val="2"/>
      <charset val="204"/>
    </font>
    <font>
      <b/>
      <sz val="10"/>
      <color rgb="FF000000"/>
      <name val="Arial Cyr"/>
      <family val="2"/>
    </font>
    <font>
      <sz val="10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family val="2"/>
      <charset val="204"/>
    </font>
    <font>
      <b/>
      <sz val="10"/>
      <color theme="1"/>
      <name val="Arial"/>
      <family val="2"/>
      <charset val="204"/>
    </font>
    <font>
      <b/>
      <vertAlign val="superscript"/>
      <sz val="8"/>
      <color rgb="FF000000"/>
      <name val="Arial"/>
      <family val="2"/>
      <charset val="204"/>
    </font>
    <font>
      <vertAlign val="superscript"/>
      <sz val="10"/>
      <name val="Arial"/>
      <family val="2"/>
      <charset val="204"/>
    </font>
    <font>
      <sz val="12"/>
      <name val="Arial"/>
      <family val="2"/>
      <charset val="204"/>
    </font>
    <font>
      <b/>
      <sz val="10"/>
      <name val="Arial CYR"/>
      <family val="2"/>
      <charset val="204"/>
    </font>
    <font>
      <sz val="10"/>
      <name val="Calibri"/>
      <family val="2"/>
      <charset val="204"/>
      <scheme val="minor"/>
    </font>
    <font>
      <sz val="12"/>
      <name val="Arial Cyr"/>
      <charset val="204"/>
    </font>
    <font>
      <sz val="12"/>
      <name val="Arial"/>
      <family val="2"/>
    </font>
    <font>
      <sz val="12"/>
      <name val="Times New Roman CYR"/>
      <family val="1"/>
      <charset val="204"/>
    </font>
    <font>
      <b/>
      <sz val="10"/>
      <name val="Arial Cyr"/>
      <family val="2"/>
    </font>
    <font>
      <sz val="12"/>
      <name val="Arial Cyr"/>
      <family val="2"/>
      <charset val="204"/>
    </font>
    <font>
      <sz val="11"/>
      <color theme="1"/>
      <name val="Calibri"/>
      <family val="2"/>
      <scheme val="minor"/>
    </font>
    <font>
      <sz val="9"/>
      <name val="Arial CYR"/>
      <family val="2"/>
      <charset val="204"/>
    </font>
    <font>
      <vertAlign val="superscript"/>
      <sz val="9"/>
      <name val="Arial CYR"/>
      <charset val="204"/>
    </font>
    <font>
      <sz val="9"/>
      <name val="Arial CYR"/>
      <charset val="204"/>
    </font>
    <font>
      <sz val="10"/>
      <color rgb="FF000000"/>
      <name val="Arial Cyr"/>
      <charset val="204"/>
    </font>
    <font>
      <b/>
      <sz val="10"/>
      <color rgb="FF000000"/>
      <name val="Arial Cyr"/>
      <charset val="204"/>
    </font>
    <font>
      <sz val="10"/>
      <name val="Arial Cyr"/>
      <charset val="204"/>
    </font>
    <font>
      <u/>
      <sz val="10"/>
      <color theme="10"/>
      <name val="Arial"/>
      <family val="2"/>
    </font>
    <font>
      <sz val="11"/>
      <color theme="1"/>
      <name val="Times New Roman"/>
      <family val="1"/>
      <charset val="204"/>
    </font>
    <font>
      <b/>
      <sz val="12"/>
      <color rgb="FF000000"/>
      <name val="Arial"/>
      <family val="2"/>
      <charset val="204"/>
    </font>
    <font>
      <sz val="11"/>
      <name val="Calibri"/>
      <family val="2"/>
      <scheme val="minor"/>
    </font>
    <font>
      <sz val="1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4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rgb="FF1A171B"/>
      <name val="Arial"/>
      <family val="2"/>
      <charset val="204"/>
    </font>
    <font>
      <sz val="12"/>
      <color rgb="FF1A171B"/>
      <name val="Arial"/>
      <family val="2"/>
      <charset val="204"/>
    </font>
    <font>
      <sz val="12"/>
      <color rgb="FF1A171B"/>
      <name val="Times New Roman"/>
      <family val="1"/>
      <charset val="204"/>
    </font>
    <font>
      <b/>
      <sz val="14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i/>
      <sz val="12"/>
      <color theme="1"/>
      <name val="Arial"/>
      <family val="2"/>
      <charset val="204"/>
    </font>
    <font>
      <i/>
      <sz val="12"/>
      <color theme="1"/>
      <name val="Arial"/>
      <family val="2"/>
      <charset val="204"/>
    </font>
    <font>
      <sz val="12"/>
      <color rgb="FFFF0000"/>
      <name val="Arial"/>
      <family val="2"/>
      <charset val="204"/>
    </font>
    <font>
      <b/>
      <i/>
      <sz val="12"/>
      <color rgb="FF000000"/>
      <name val="Arial"/>
      <family val="2"/>
      <charset val="204"/>
    </font>
    <font>
      <sz val="12"/>
      <color rgb="FF000000"/>
      <name val="Arial"/>
      <family val="2"/>
      <charset val="204"/>
    </font>
    <font>
      <b/>
      <sz val="12"/>
      <name val="Arial"/>
      <family val="2"/>
      <charset val="204"/>
    </font>
    <font>
      <sz val="12"/>
      <color theme="1"/>
      <name val="Times New Roman"/>
      <family val="1"/>
      <charset val="204"/>
    </font>
    <font>
      <sz val="12"/>
      <color theme="1"/>
      <name val="Calibri"/>
      <family val="2"/>
      <scheme val="minor"/>
    </font>
    <font>
      <sz val="11"/>
      <name val="Arial"/>
      <family val="2"/>
      <charset val="204"/>
    </font>
    <font>
      <sz val="10"/>
      <color theme="10"/>
      <name val="Arial"/>
      <family val="2"/>
      <charset val="204"/>
    </font>
    <font>
      <b/>
      <sz val="12"/>
      <color rgb="FF4B2203"/>
      <name val="Arial"/>
      <family val="2"/>
      <charset val="204"/>
    </font>
    <font>
      <b/>
      <sz val="14"/>
      <color rgb="FF000000"/>
      <name val="Arial"/>
      <family val="2"/>
      <charset val="204"/>
    </font>
    <font>
      <vertAlign val="superscript"/>
      <sz val="9"/>
      <name val="Arial"/>
      <family val="2"/>
      <charset val="204"/>
    </font>
    <font>
      <sz val="9"/>
      <name val="Arial"/>
      <family val="2"/>
      <charset val="204"/>
    </font>
    <font>
      <b/>
      <sz val="10"/>
      <name val="Arial Cyr"/>
      <charset val="204"/>
    </font>
    <font>
      <b/>
      <vertAlign val="superscript"/>
      <sz val="10"/>
      <color theme="1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0">
    <xf numFmtId="0" fontId="0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1" fillId="0" borderId="0"/>
    <xf numFmtId="0" fontId="22" fillId="0" borderId="0"/>
    <xf numFmtId="0" fontId="29" fillId="0" borderId="0" applyNumberFormat="0" applyFill="0" applyBorder="0" applyAlignment="0" applyProtection="0"/>
  </cellStyleXfs>
  <cellXfs count="339">
    <xf numFmtId="0" fontId="0" fillId="0" borderId="0" xfId="0"/>
    <xf numFmtId="0" fontId="0" fillId="0" borderId="0" xfId="6" applyFont="1" applyAlignment="1"/>
    <xf numFmtId="0" fontId="3" fillId="0" borderId="0" xfId="6" applyFont="1" applyAlignment="1">
      <alignment horizontal="left"/>
    </xf>
    <xf numFmtId="0" fontId="3" fillId="0" borderId="0" xfId="6" applyFont="1" applyAlignment="1">
      <alignment horizontal="center"/>
    </xf>
    <xf numFmtId="0" fontId="1" fillId="0" borderId="0" xfId="6" applyFont="1" applyBorder="1" applyAlignment="1"/>
    <xf numFmtId="0" fontId="0" fillId="0" borderId="0" xfId="6" applyFont="1" applyBorder="1" applyAlignment="1">
      <alignment wrapText="1"/>
    </xf>
    <xf numFmtId="0" fontId="2" fillId="0" borderId="0" xfId="6" applyFont="1" applyBorder="1" applyAlignment="1"/>
    <xf numFmtId="0" fontId="0" fillId="0" borderId="0" xfId="6" applyFont="1" applyBorder="1" applyAlignment="1"/>
    <xf numFmtId="0" fontId="6" fillId="0" borderId="0" xfId="6" applyFont="1" applyAlignment="1">
      <alignment horizontal="center" vertical="center"/>
    </xf>
    <xf numFmtId="0" fontId="6" fillId="0" borderId="0" xfId="6" applyFont="1" applyAlignment="1">
      <alignment horizontal="left"/>
    </xf>
    <xf numFmtId="0" fontId="6" fillId="0" borderId="0" xfId="6" applyFont="1" applyAlignment="1">
      <alignment horizontal="center"/>
    </xf>
    <xf numFmtId="49" fontId="0" fillId="0" borderId="0" xfId="6" applyNumberFormat="1" applyFont="1" applyBorder="1" applyAlignment="1">
      <alignment horizontal="center" vertical="top"/>
    </xf>
    <xf numFmtId="0" fontId="6" fillId="0" borderId="0" xfId="6" applyFont="1" applyAlignment="1">
      <alignment horizontal="center" vertical="center" wrapText="1"/>
    </xf>
    <xf numFmtId="0" fontId="0" fillId="0" borderId="0" xfId="6" applyFont="1" applyBorder="1" applyAlignment="1">
      <alignment horizontal="left" vertical="top" wrapText="1"/>
    </xf>
    <xf numFmtId="0" fontId="0" fillId="0" borderId="0" xfId="6" applyFont="1" applyAlignment="1">
      <alignment horizontal="right"/>
    </xf>
    <xf numFmtId="0" fontId="10" fillId="0" borderId="0" xfId="6" applyFont="1" applyAlignment="1"/>
    <xf numFmtId="49" fontId="0" fillId="0" borderId="0" xfId="6" applyNumberFormat="1" applyFont="1" applyAlignment="1">
      <alignment wrapText="1"/>
    </xf>
    <xf numFmtId="49" fontId="14" fillId="0" borderId="0" xfId="6" applyNumberFormat="1" applyFont="1" applyAlignment="1">
      <alignment wrapText="1"/>
    </xf>
    <xf numFmtId="0" fontId="1" fillId="0" borderId="0" xfId="6" applyFont="1" applyAlignment="1"/>
    <xf numFmtId="0" fontId="15" fillId="0" borderId="0" xfId="6" applyFont="1" applyAlignment="1"/>
    <xf numFmtId="0" fontId="6" fillId="0" borderId="0" xfId="6" applyFont="1" applyBorder="1" applyAlignment="1">
      <alignment horizontal="left"/>
    </xf>
    <xf numFmtId="0" fontId="13" fillId="0" borderId="0" xfId="6" applyFont="1" applyBorder="1" applyAlignment="1"/>
    <xf numFmtId="0" fontId="16" fillId="0" borderId="0" xfId="6" applyFont="1" applyBorder="1" applyAlignment="1"/>
    <xf numFmtId="0" fontId="10" fillId="0" borderId="0" xfId="6" applyFont="1" applyAlignment="1">
      <alignment horizontal="center"/>
    </xf>
    <xf numFmtId="0" fontId="17" fillId="0" borderId="0" xfId="6" applyFont="1" applyAlignment="1"/>
    <xf numFmtId="0" fontId="18" fillId="0" borderId="0" xfId="6" applyFont="1" applyBorder="1" applyAlignment="1"/>
    <xf numFmtId="0" fontId="19" fillId="0" borderId="0" xfId="6" applyFont="1" applyAlignment="1"/>
    <xf numFmtId="0" fontId="17" fillId="0" borderId="0" xfId="6" applyFont="1" applyBorder="1" applyAlignment="1"/>
    <xf numFmtId="0" fontId="10" fillId="0" borderId="1" xfId="6" applyFont="1" applyBorder="1" applyAlignment="1">
      <alignment horizontal="center" vertical="top" wrapText="1"/>
    </xf>
    <xf numFmtId="0" fontId="17" fillId="0" borderId="0" xfId="6" applyFont="1" applyFill="1" applyBorder="1" applyAlignment="1">
      <alignment horizontal="left"/>
    </xf>
    <xf numFmtId="0" fontId="20" fillId="0" borderId="0" xfId="6" applyFont="1" applyAlignment="1">
      <alignment horizontal="center"/>
    </xf>
    <xf numFmtId="0" fontId="20" fillId="0" borderId="0" xfId="6" applyFont="1" applyAlignment="1"/>
    <xf numFmtId="0" fontId="1" fillId="0" borderId="0" xfId="6" applyFont="1" applyBorder="1" applyAlignment="1">
      <alignment horizontal="center"/>
    </xf>
    <xf numFmtId="0" fontId="1" fillId="0" borderId="0" xfId="6" applyFont="1" applyAlignment="1">
      <alignment vertical="center"/>
    </xf>
    <xf numFmtId="164" fontId="1" fillId="0" borderId="0" xfId="6" applyNumberFormat="1" applyFont="1" applyAlignment="1"/>
    <xf numFmtId="0" fontId="0" fillId="0" borderId="1" xfId="6" applyFont="1" applyBorder="1" applyAlignment="1">
      <alignment horizontal="center" vertical="top" wrapText="1"/>
    </xf>
    <xf numFmtId="0" fontId="0" fillId="0" borderId="1" xfId="6" applyFont="1" applyBorder="1" applyAlignment="1">
      <alignment vertical="top" wrapText="1"/>
    </xf>
    <xf numFmtId="0" fontId="6" fillId="0" borderId="1" xfId="6" applyFont="1" applyBorder="1" applyAlignment="1">
      <alignment horizontal="center" vertical="top"/>
    </xf>
    <xf numFmtId="0" fontId="9" fillId="0" borderId="1" xfId="6" applyFont="1" applyBorder="1" applyAlignment="1">
      <alignment horizontal="center" wrapText="1"/>
    </xf>
    <xf numFmtId="0" fontId="8" fillId="0" borderId="1" xfId="6" applyFont="1" applyBorder="1" applyAlignment="1">
      <alignment horizontal="center" vertical="top" wrapText="1"/>
    </xf>
    <xf numFmtId="0" fontId="1" fillId="0" borderId="1" xfId="6" applyFont="1" applyBorder="1" applyAlignment="1">
      <alignment horizontal="center" vertical="top" wrapText="1"/>
    </xf>
    <xf numFmtId="0" fontId="3" fillId="0" borderId="0" xfId="6" applyFont="1" applyBorder="1" applyAlignment="1">
      <alignment wrapText="1"/>
    </xf>
    <xf numFmtId="164" fontId="7" fillId="0" borderId="0" xfId="6" applyNumberFormat="1" applyFont="1" applyBorder="1" applyAlignment="1">
      <alignment horizontal="right"/>
    </xf>
    <xf numFmtId="0" fontId="0" fillId="0" borderId="0" xfId="6" applyFont="1" applyBorder="1" applyAlignment="1">
      <alignment horizontal="left" wrapText="1" indent="1"/>
    </xf>
    <xf numFmtId="164" fontId="1" fillId="0" borderId="0" xfId="6" applyNumberFormat="1" applyFont="1" applyBorder="1" applyAlignment="1">
      <alignment horizontal="right"/>
    </xf>
    <xf numFmtId="164" fontId="4" fillId="0" borderId="0" xfId="6" applyNumberFormat="1" applyFont="1" applyBorder="1" applyAlignment="1">
      <alignment horizontal="right"/>
    </xf>
    <xf numFmtId="0" fontId="0" fillId="0" borderId="2" xfId="6" applyFont="1" applyBorder="1" applyAlignment="1">
      <alignment horizontal="left" wrapText="1" indent="1"/>
    </xf>
    <xf numFmtId="164" fontId="4" fillId="0" borderId="2" xfId="6" applyNumberFormat="1" applyFont="1" applyBorder="1" applyAlignment="1">
      <alignment horizontal="right"/>
    </xf>
    <xf numFmtId="164" fontId="1" fillId="0" borderId="2" xfId="6" applyNumberFormat="1" applyFont="1" applyBorder="1" applyAlignment="1">
      <alignment horizontal="right"/>
    </xf>
    <xf numFmtId="0" fontId="6" fillId="0" borderId="0" xfId="6" applyFont="1" applyBorder="1" applyAlignment="1">
      <alignment wrapText="1"/>
    </xf>
    <xf numFmtId="1" fontId="1" fillId="0" borderId="0" xfId="6" applyNumberFormat="1" applyFont="1" applyBorder="1" applyAlignment="1">
      <alignment horizontal="right"/>
    </xf>
    <xf numFmtId="0" fontId="0" fillId="0" borderId="0" xfId="6" applyFont="1" applyBorder="1" applyAlignment="1">
      <alignment horizontal="left" vertical="top" wrapText="1" indent="3"/>
    </xf>
    <xf numFmtId="0" fontId="0" fillId="0" borderId="0" xfId="6" applyFont="1" applyBorder="1" applyAlignment="1">
      <alignment horizontal="left" wrapText="1" indent="2"/>
    </xf>
    <xf numFmtId="0" fontId="0" fillId="0" borderId="0" xfId="6" applyFont="1" applyBorder="1" applyAlignment="1">
      <alignment horizontal="left" wrapText="1" indent="4"/>
    </xf>
    <xf numFmtId="0" fontId="0" fillId="0" borderId="0" xfId="6" applyFont="1" applyBorder="1" applyAlignment="1">
      <alignment horizontal="left" wrapText="1" indent="3"/>
    </xf>
    <xf numFmtId="0" fontId="0" fillId="0" borderId="0" xfId="6" applyFont="1" applyBorder="1" applyAlignment="1">
      <alignment horizontal="left" wrapText="1" indent="5"/>
    </xf>
    <xf numFmtId="0" fontId="0" fillId="0" borderId="0" xfId="6" applyFont="1" applyBorder="1" applyAlignment="1">
      <alignment horizontal="left" vertical="top" wrapText="1" indent="2"/>
    </xf>
    <xf numFmtId="0" fontId="6" fillId="0" borderId="0" xfId="6" applyFont="1" applyBorder="1" applyAlignment="1">
      <alignment horizontal="left" wrapText="1" indent="1"/>
    </xf>
    <xf numFmtId="0" fontId="11" fillId="0" borderId="0" xfId="6" applyFont="1" applyBorder="1" applyAlignment="1">
      <alignment horizontal="left" wrapText="1" indent="1"/>
    </xf>
    <xf numFmtId="0" fontId="6" fillId="0" borderId="0" xfId="6" applyFont="1" applyBorder="1" applyAlignment="1">
      <alignment horizontal="left" wrapText="1" indent="2"/>
    </xf>
    <xf numFmtId="0" fontId="11" fillId="0" borderId="0" xfId="6" applyFont="1" applyBorder="1" applyAlignment="1">
      <alignment horizontal="left" indent="1"/>
    </xf>
    <xf numFmtId="0" fontId="6" fillId="0" borderId="2" xfId="6" applyFont="1" applyBorder="1" applyAlignment="1">
      <alignment horizontal="left" wrapText="1"/>
    </xf>
    <xf numFmtId="164" fontId="7" fillId="0" borderId="2" xfId="6" applyNumberFormat="1" applyFont="1" applyBorder="1" applyAlignment="1">
      <alignment horizontal="right"/>
    </xf>
    <xf numFmtId="164" fontId="20" fillId="0" borderId="0" xfId="6" applyNumberFormat="1" applyFont="1" applyBorder="1" applyAlignment="1">
      <alignment horizontal="right"/>
    </xf>
    <xf numFmtId="164" fontId="20" fillId="0" borderId="2" xfId="6" applyNumberFormat="1" applyFont="1" applyBorder="1" applyAlignment="1">
      <alignment horizontal="right"/>
    </xf>
    <xf numFmtId="0" fontId="20" fillId="0" borderId="0" xfId="6" applyFont="1" applyBorder="1" applyAlignment="1">
      <alignment wrapText="1"/>
    </xf>
    <xf numFmtId="1" fontId="7" fillId="0" borderId="0" xfId="6" applyNumberFormat="1" applyFont="1" applyBorder="1" applyAlignment="1">
      <alignment horizontal="right"/>
    </xf>
    <xf numFmtId="0" fontId="10" fillId="0" borderId="0" xfId="6" applyFont="1" applyBorder="1" applyAlignment="1">
      <alignment horizontal="left" wrapText="1" indent="2"/>
    </xf>
    <xf numFmtId="0" fontId="10" fillId="0" borderId="0" xfId="6" applyFont="1" applyBorder="1" applyAlignment="1">
      <alignment horizontal="left" wrapText="1" indent="3"/>
    </xf>
    <xf numFmtId="0" fontId="20" fillId="0" borderId="0" xfId="6" applyFont="1" applyBorder="1" applyAlignment="1">
      <alignment horizontal="left" wrapText="1" indent="1"/>
    </xf>
    <xf numFmtId="0" fontId="20" fillId="0" borderId="0" xfId="6" applyFont="1" applyFill="1" applyBorder="1" applyAlignment="1">
      <alignment horizontal="left" wrapText="1" indent="1"/>
    </xf>
    <xf numFmtId="0" fontId="20" fillId="0" borderId="0" xfId="6" applyFont="1" applyBorder="1" applyAlignment="1">
      <alignment horizontal="left"/>
    </xf>
    <xf numFmtId="0" fontId="10" fillId="0" borderId="0" xfId="6" applyFont="1" applyBorder="1" applyAlignment="1">
      <alignment horizontal="left" wrapText="1" indent="1"/>
    </xf>
    <xf numFmtId="0" fontId="10" fillId="0" borderId="0" xfId="6" applyFont="1" applyFill="1" applyBorder="1" applyAlignment="1">
      <alignment horizontal="left" indent="2"/>
    </xf>
    <xf numFmtId="0" fontId="20" fillId="0" borderId="0" xfId="6" applyFont="1" applyFill="1" applyBorder="1" applyAlignment="1">
      <alignment horizontal="left" indent="2"/>
    </xf>
    <xf numFmtId="0" fontId="20" fillId="0" borderId="0" xfId="6" applyFont="1" applyBorder="1" applyAlignment="1">
      <alignment horizontal="left" wrapText="1" indent="2"/>
    </xf>
    <xf numFmtId="0" fontId="10" fillId="0" borderId="0" xfId="6" applyFont="1" applyBorder="1" applyAlignment="1">
      <alignment horizontal="left" wrapText="1" indent="4"/>
    </xf>
    <xf numFmtId="0" fontId="20" fillId="0" borderId="0" xfId="6" applyFont="1" applyBorder="1" applyAlignment="1">
      <alignment horizontal="left" indent="2"/>
    </xf>
    <xf numFmtId="0" fontId="10" fillId="0" borderId="0" xfId="6" applyFont="1" applyBorder="1" applyAlignment="1">
      <alignment horizontal="left" indent="2"/>
    </xf>
    <xf numFmtId="0" fontId="20" fillId="0" borderId="0" xfId="6" applyFont="1" applyBorder="1" applyAlignment="1">
      <alignment horizontal="left" wrapText="1"/>
    </xf>
    <xf numFmtId="0" fontId="20" fillId="0" borderId="2" xfId="6" applyFont="1" applyFill="1" applyBorder="1" applyAlignment="1">
      <alignment horizontal="left" wrapText="1"/>
    </xf>
    <xf numFmtId="0" fontId="21" fillId="0" borderId="0" xfId="6" applyFont="1" applyAlignment="1"/>
    <xf numFmtId="0" fontId="3" fillId="0" borderId="0" xfId="6" applyFont="1" applyBorder="1" applyAlignment="1">
      <alignment horizontal="left" wrapText="1" indent="1"/>
    </xf>
    <xf numFmtId="0" fontId="3" fillId="0" borderId="0" xfId="6" applyFont="1" applyBorder="1" applyAlignment="1">
      <alignment horizontal="justify" wrapText="1"/>
    </xf>
    <xf numFmtId="0" fontId="22" fillId="0" borderId="0" xfId="8"/>
    <xf numFmtId="0" fontId="6" fillId="0" borderId="0" xfId="7" applyFont="1" applyBorder="1" applyAlignment="1">
      <alignment horizontal="left" wrapText="1"/>
    </xf>
    <xf numFmtId="49" fontId="0" fillId="0" borderId="0" xfId="6" applyNumberFormat="1" applyFont="1" applyBorder="1" applyAlignment="1">
      <alignment horizontal="left" wrapText="1" indent="3"/>
    </xf>
    <xf numFmtId="0" fontId="0" fillId="0" borderId="0" xfId="6" applyFont="1" applyFill="1" applyBorder="1" applyAlignment="1">
      <alignment horizontal="left" wrapText="1" indent="3"/>
    </xf>
    <xf numFmtId="0" fontId="0" fillId="0" borderId="2" xfId="6" applyFont="1" applyBorder="1" applyAlignment="1">
      <alignment horizontal="left" wrapText="1" indent="2"/>
    </xf>
    <xf numFmtId="0" fontId="6" fillId="0" borderId="0" xfId="7" applyFont="1" applyFill="1" applyBorder="1" applyAlignment="1">
      <alignment horizontal="left" wrapText="1"/>
    </xf>
    <xf numFmtId="164" fontId="20" fillId="0" borderId="0" xfId="6" applyNumberFormat="1" applyFont="1" applyFill="1" applyBorder="1" applyAlignment="1">
      <alignment horizontal="right"/>
    </xf>
    <xf numFmtId="0" fontId="0" fillId="0" borderId="0" xfId="7" applyFont="1" applyFill="1" applyBorder="1" applyAlignment="1">
      <alignment horizontal="left" wrapText="1" indent="2"/>
    </xf>
    <xf numFmtId="164" fontId="1" fillId="0" borderId="0" xfId="6" applyNumberFormat="1" applyFont="1" applyFill="1" applyBorder="1" applyAlignment="1">
      <alignment horizontal="right"/>
    </xf>
    <xf numFmtId="1" fontId="20" fillId="0" borderId="0" xfId="6" applyNumberFormat="1" applyFont="1" applyFill="1" applyBorder="1" applyAlignment="1">
      <alignment horizontal="right"/>
    </xf>
    <xf numFmtId="0" fontId="0" fillId="0" borderId="0" xfId="6" applyFont="1" applyFill="1" applyBorder="1" applyAlignment="1">
      <alignment horizontal="left" wrapText="1" indent="2"/>
    </xf>
    <xf numFmtId="1" fontId="1" fillId="0" borderId="0" xfId="6" applyNumberFormat="1" applyFont="1" applyFill="1" applyBorder="1" applyAlignment="1">
      <alignment horizontal="right"/>
    </xf>
    <xf numFmtId="0" fontId="0" fillId="0" borderId="0" xfId="7" applyFont="1" applyFill="1" applyBorder="1" applyAlignment="1">
      <alignment horizontal="left" wrapText="1" indent="1"/>
    </xf>
    <xf numFmtId="0" fontId="0" fillId="0" borderId="0" xfId="7" applyFont="1" applyFill="1" applyBorder="1" applyAlignment="1">
      <alignment horizontal="left" wrapText="1" indent="3"/>
    </xf>
    <xf numFmtId="0" fontId="0" fillId="0" borderId="0" xfId="7" applyFont="1" applyFill="1" applyBorder="1" applyAlignment="1">
      <alignment horizontal="left" wrapText="1"/>
    </xf>
    <xf numFmtId="0" fontId="0" fillId="0" borderId="0" xfId="6" applyFont="1" applyFill="1" applyBorder="1" applyAlignment="1">
      <alignment horizontal="left" wrapText="1" indent="1"/>
    </xf>
    <xf numFmtId="49" fontId="0" fillId="0" borderId="0" xfId="6" applyNumberFormat="1" applyFont="1" applyFill="1" applyBorder="1" applyAlignment="1">
      <alignment horizontal="left" wrapText="1" indent="3"/>
    </xf>
    <xf numFmtId="0" fontId="6" fillId="0" borderId="0" xfId="6" applyFont="1" applyFill="1" applyBorder="1" applyAlignment="1">
      <alignment horizontal="left" wrapText="1"/>
    </xf>
    <xf numFmtId="0" fontId="1" fillId="0" borderId="0" xfId="6" applyFont="1" applyFill="1" applyBorder="1" applyAlignment="1">
      <alignment wrapText="1"/>
    </xf>
    <xf numFmtId="0" fontId="1" fillId="0" borderId="0" xfId="6" applyFont="1" applyFill="1" applyBorder="1" applyAlignment="1">
      <alignment horizontal="left" wrapText="1" indent="1"/>
    </xf>
    <xf numFmtId="0" fontId="10" fillId="0" borderId="0" xfId="6" applyFont="1" applyFill="1" applyBorder="1" applyAlignment="1">
      <alignment horizontal="left" wrapText="1" indent="3"/>
    </xf>
    <xf numFmtId="0" fontId="10" fillId="0" borderId="0" xfId="6" applyFont="1" applyFill="1" applyBorder="1" applyAlignment="1">
      <alignment horizontal="left" wrapText="1" indent="1"/>
    </xf>
    <xf numFmtId="0" fontId="10" fillId="0" borderId="0" xfId="6" applyFont="1" applyFill="1" applyBorder="1" applyAlignment="1">
      <alignment horizontal="left"/>
    </xf>
    <xf numFmtId="0" fontId="10" fillId="0" borderId="0" xfId="6" applyFont="1" applyFill="1" applyBorder="1" applyAlignment="1">
      <alignment horizontal="left" wrapText="1"/>
    </xf>
    <xf numFmtId="0" fontId="10" fillId="0" borderId="0" xfId="6" applyFont="1" applyFill="1" applyBorder="1" applyAlignment="1">
      <alignment horizontal="left" wrapText="1" indent="2"/>
    </xf>
    <xf numFmtId="0" fontId="1" fillId="0" borderId="0" xfId="6" applyFont="1" applyFill="1" applyBorder="1" applyAlignment="1">
      <alignment horizontal="left" indent="2"/>
    </xf>
    <xf numFmtId="0" fontId="20" fillId="0" borderId="0" xfId="6" applyFont="1" applyFill="1" applyBorder="1" applyAlignment="1">
      <alignment horizontal="left" wrapText="1"/>
    </xf>
    <xf numFmtId="0" fontId="0" fillId="0" borderId="0" xfId="6" applyFont="1" applyFill="1" applyBorder="1" applyAlignment="1">
      <alignment horizontal="left" wrapText="1" indent="4"/>
    </xf>
    <xf numFmtId="0" fontId="10" fillId="0" borderId="0" xfId="6" applyFont="1" applyFill="1" applyBorder="1" applyAlignment="1">
      <alignment horizontal="left" indent="4"/>
    </xf>
    <xf numFmtId="0" fontId="10" fillId="0" borderId="0" xfId="6" applyFont="1" applyFill="1" applyBorder="1" applyAlignment="1">
      <alignment wrapText="1"/>
    </xf>
    <xf numFmtId="0" fontId="23" fillId="0" borderId="0" xfId="7" applyFont="1" applyFill="1" applyBorder="1" applyAlignment="1"/>
    <xf numFmtId="0" fontId="25" fillId="0" borderId="3" xfId="7" applyFont="1" applyFill="1" applyBorder="1" applyAlignment="1"/>
    <xf numFmtId="1" fontId="1" fillId="0" borderId="2" xfId="6" applyNumberFormat="1" applyFont="1" applyFill="1" applyBorder="1" applyAlignment="1">
      <alignment horizontal="right"/>
    </xf>
    <xf numFmtId="0" fontId="6" fillId="0" borderId="0" xfId="6" applyFont="1" applyBorder="1" applyAlignment="1">
      <alignment horizontal="left" wrapText="1"/>
    </xf>
    <xf numFmtId="49" fontId="10" fillId="0" borderId="0" xfId="6" applyNumberFormat="1" applyFont="1" applyBorder="1" applyAlignment="1">
      <alignment horizontal="left" wrapText="1" indent="3"/>
    </xf>
    <xf numFmtId="0" fontId="10" fillId="0" borderId="0" xfId="6" applyFont="1" applyBorder="1" applyAlignment="1">
      <alignment horizontal="left" indent="1"/>
    </xf>
    <xf numFmtId="1" fontId="27" fillId="0" borderId="0" xfId="6" applyNumberFormat="1" applyFont="1" applyBorder="1" applyAlignment="1">
      <alignment horizontal="right"/>
    </xf>
    <xf numFmtId="1" fontId="27" fillId="0" borderId="2" xfId="6" applyNumberFormat="1" applyFont="1" applyBorder="1" applyAlignment="1">
      <alignment horizontal="right"/>
    </xf>
    <xf numFmtId="1" fontId="26" fillId="0" borderId="0" xfId="6" applyNumberFormat="1" applyFont="1" applyBorder="1" applyAlignment="1">
      <alignment horizontal="right"/>
    </xf>
    <xf numFmtId="1" fontId="28" fillId="0" borderId="0" xfId="6" applyNumberFormat="1" applyFont="1" applyBorder="1" applyAlignment="1">
      <alignment horizontal="right"/>
    </xf>
    <xf numFmtId="0" fontId="1" fillId="0" borderId="0" xfId="6" applyFont="1" applyAlignment="1">
      <alignment horizontal="left" wrapText="1" indent="2"/>
    </xf>
    <xf numFmtId="0" fontId="10" fillId="0" borderId="2" xfId="6" applyFont="1" applyBorder="1" applyAlignment="1">
      <alignment horizontal="left" indent="1"/>
    </xf>
    <xf numFmtId="0" fontId="1" fillId="0" borderId="0" xfId="6" applyFont="1" applyAlignment="1">
      <alignment horizontal="left" indent="1"/>
    </xf>
    <xf numFmtId="164" fontId="30" fillId="0" borderId="0" xfId="8" applyNumberFormat="1" applyFont="1"/>
    <xf numFmtId="0" fontId="30" fillId="0" borderId="0" xfId="8" applyFont="1"/>
    <xf numFmtId="0" fontId="30" fillId="0" borderId="0" xfId="8" applyFont="1" applyAlignment="1">
      <alignment wrapText="1"/>
    </xf>
    <xf numFmtId="0" fontId="22" fillId="0" borderId="0" xfId="8" applyAlignment="1">
      <alignment wrapText="1"/>
    </xf>
    <xf numFmtId="0" fontId="31" fillId="0" borderId="0" xfId="8" applyFont="1" applyAlignment="1">
      <alignment horizontal="center" vertical="center"/>
    </xf>
    <xf numFmtId="0" fontId="0" fillId="0" borderId="0" xfId="0" applyFont="1" applyFill="1" applyBorder="1"/>
    <xf numFmtId="0" fontId="32" fillId="0" borderId="0" xfId="6" applyFont="1" applyFill="1" applyBorder="1"/>
    <xf numFmtId="0" fontId="6" fillId="0" borderId="0" xfId="7" applyFont="1" applyFill="1" applyBorder="1" applyAlignment="1">
      <alignment horizontal="left"/>
    </xf>
    <xf numFmtId="0" fontId="33" fillId="0" borderId="0" xfId="6" applyFont="1" applyFill="1" applyBorder="1" applyAlignment="1">
      <alignment horizontal="left" indent="1"/>
    </xf>
    <xf numFmtId="0" fontId="33" fillId="0" borderId="0" xfId="6" applyFont="1" applyFill="1" applyBorder="1" applyAlignment="1">
      <alignment horizontal="left" wrapText="1" indent="2"/>
    </xf>
    <xf numFmtId="0" fontId="6" fillId="0" borderId="0" xfId="6" applyFont="1" applyFill="1" applyBorder="1" applyAlignment="1">
      <alignment wrapText="1"/>
    </xf>
    <xf numFmtId="0" fontId="33" fillId="0" borderId="0" xfId="6" applyFont="1" applyFill="1" applyBorder="1" applyAlignment="1">
      <alignment horizontal="left" indent="2"/>
    </xf>
    <xf numFmtId="0" fontId="33" fillId="0" borderId="0" xfId="6" applyFont="1" applyFill="1" applyBorder="1" applyAlignment="1">
      <alignment horizontal="left"/>
    </xf>
    <xf numFmtId="0" fontId="33" fillId="0" borderId="0" xfId="6" applyFont="1" applyFill="1" applyBorder="1" applyAlignment="1">
      <alignment horizontal="left" wrapText="1"/>
    </xf>
    <xf numFmtId="0" fontId="33" fillId="0" borderId="2" xfId="6" applyFont="1" applyFill="1" applyBorder="1" applyAlignment="1">
      <alignment horizontal="left" wrapText="1"/>
    </xf>
    <xf numFmtId="0" fontId="29" fillId="0" borderId="0" xfId="9" quotePrefix="1"/>
    <xf numFmtId="0" fontId="30" fillId="0" borderId="0" xfId="8" applyFont="1" applyAlignment="1">
      <alignment horizontal="left" wrapText="1"/>
    </xf>
    <xf numFmtId="0" fontId="22" fillId="0" borderId="0" xfId="8" applyAlignment="1">
      <alignment horizontal="center" wrapText="1"/>
    </xf>
    <xf numFmtId="164" fontId="22" fillId="0" borderId="0" xfId="8" applyNumberFormat="1"/>
    <xf numFmtId="0" fontId="36" fillId="0" borderId="0" xfId="8" applyFont="1"/>
    <xf numFmtId="0" fontId="37" fillId="0" borderId="0" xfId="0" applyFont="1" applyAlignment="1">
      <alignment horizontal="center" vertical="center"/>
    </xf>
    <xf numFmtId="0" fontId="18" fillId="0" borderId="0" xfId="0" applyFont="1"/>
    <xf numFmtId="0" fontId="14" fillId="0" borderId="0" xfId="0" applyFont="1"/>
    <xf numFmtId="0" fontId="41" fillId="0" borderId="0" xfId="8" applyFont="1" applyAlignment="1">
      <alignment horizontal="center" vertical="center"/>
    </xf>
    <xf numFmtId="0" fontId="36" fillId="0" borderId="0" xfId="8" applyFont="1" applyAlignment="1">
      <alignment horizontal="justify" vertical="center"/>
    </xf>
    <xf numFmtId="0" fontId="36" fillId="0" borderId="0" xfId="8" applyFont="1" applyAlignment="1">
      <alignment vertical="center"/>
    </xf>
    <xf numFmtId="0" fontId="40" fillId="0" borderId="0" xfId="8" applyFont="1" applyAlignment="1">
      <alignment horizontal="center" vertical="center"/>
    </xf>
    <xf numFmtId="0" fontId="40" fillId="0" borderId="0" xfId="8" applyFont="1" applyAlignment="1">
      <alignment horizontal="center" vertical="top"/>
    </xf>
    <xf numFmtId="0" fontId="36" fillId="0" borderId="0" xfId="8" applyFont="1" applyAlignment="1">
      <alignment horizontal="justify"/>
    </xf>
    <xf numFmtId="0" fontId="35" fillId="0" borderId="0" xfId="8" applyFont="1" applyAlignment="1">
      <alignment horizontal="center" vertical="center"/>
    </xf>
    <xf numFmtId="0" fontId="43" fillId="0" borderId="0" xfId="8" applyFont="1" applyAlignment="1">
      <alignment horizontal="center" vertical="center"/>
    </xf>
    <xf numFmtId="0" fontId="35" fillId="0" borderId="0" xfId="8" applyFont="1"/>
    <xf numFmtId="0" fontId="44" fillId="0" borderId="0" xfId="8" applyFont="1" applyAlignment="1">
      <alignment horizontal="justify" vertical="center"/>
    </xf>
    <xf numFmtId="0" fontId="36" fillId="0" borderId="0" xfId="8" applyFont="1" applyAlignment="1">
      <alignment horizontal="center" vertical="center"/>
    </xf>
    <xf numFmtId="0" fontId="41" fillId="0" borderId="0" xfId="8" applyFont="1" applyAlignment="1">
      <alignment horizontal="justify" vertical="center"/>
    </xf>
    <xf numFmtId="0" fontId="36" fillId="0" borderId="0" xfId="8" applyFont="1" applyAlignment="1">
      <alignment horizontal="right" vertical="center"/>
    </xf>
    <xf numFmtId="0" fontId="43" fillId="0" borderId="0" xfId="8" applyFont="1" applyAlignment="1">
      <alignment horizontal="justify" vertical="center"/>
    </xf>
    <xf numFmtId="0" fontId="45" fillId="0" borderId="0" xfId="8" applyFont="1" applyAlignment="1">
      <alignment horizontal="justify" vertical="center"/>
    </xf>
    <xf numFmtId="0" fontId="42" fillId="0" borderId="0" xfId="8" applyFont="1" applyAlignment="1">
      <alignment horizontal="justify" vertical="center"/>
    </xf>
    <xf numFmtId="0" fontId="46" fillId="0" borderId="0" xfId="8" applyFont="1" applyAlignment="1">
      <alignment horizontal="center" vertical="center"/>
    </xf>
    <xf numFmtId="0" fontId="46" fillId="0" borderId="0" xfId="8" applyFont="1" applyAlignment="1">
      <alignment vertical="center"/>
    </xf>
    <xf numFmtId="0" fontId="8" fillId="0" borderId="0" xfId="8" applyFont="1" applyAlignment="1">
      <alignment horizontal="center" vertical="center"/>
    </xf>
    <xf numFmtId="0" fontId="40" fillId="0" borderId="0" xfId="8" applyFont="1" applyAlignment="1">
      <alignment horizontal="center" vertical="center" wrapText="1"/>
    </xf>
    <xf numFmtId="0" fontId="41" fillId="0" borderId="0" xfId="8" applyFont="1" applyAlignment="1">
      <alignment horizontal="justify" vertical="top"/>
    </xf>
    <xf numFmtId="0" fontId="8" fillId="0" borderId="0" xfId="8" applyFont="1" applyAlignment="1">
      <alignment horizontal="center" vertical="center" wrapText="1"/>
    </xf>
    <xf numFmtId="0" fontId="36" fillId="0" borderId="0" xfId="8" applyFont="1" applyAlignment="1">
      <alignment horizontal="justify" vertical="top"/>
    </xf>
    <xf numFmtId="0" fontId="8" fillId="0" borderId="0" xfId="8" applyFont="1" applyAlignment="1">
      <alignment vertical="center"/>
    </xf>
    <xf numFmtId="0" fontId="47" fillId="0" borderId="0" xfId="0" applyFont="1"/>
    <xf numFmtId="0" fontId="49" fillId="0" borderId="0" xfId="8" applyFont="1" applyAlignment="1">
      <alignment wrapText="1"/>
    </xf>
    <xf numFmtId="0" fontId="49" fillId="0" borderId="0" xfId="8" applyFont="1"/>
    <xf numFmtId="0" fontId="41" fillId="0" borderId="0" xfId="8" applyFont="1" applyAlignment="1">
      <alignment horizontal="center"/>
    </xf>
    <xf numFmtId="0" fontId="41" fillId="0" borderId="0" xfId="8" applyFont="1" applyAlignment="1">
      <alignment horizontal="center" vertical="center" wrapText="1"/>
    </xf>
    <xf numFmtId="0" fontId="0" fillId="0" borderId="0" xfId="0" applyAlignment="1">
      <alignment horizontal="left" indent="2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0" xfId="0" applyBorder="1" applyAlignment="1">
      <alignment horizontal="right"/>
    </xf>
    <xf numFmtId="0" fontId="0" fillId="0" borderId="0" xfId="0" applyBorder="1"/>
    <xf numFmtId="0" fontId="0" fillId="0" borderId="0" xfId="0" applyAlignment="1"/>
    <xf numFmtId="0" fontId="0" fillId="0" borderId="0" xfId="0" applyBorder="1" applyAlignment="1">
      <alignment horizontal="left"/>
    </xf>
    <xf numFmtId="0" fontId="33" fillId="0" borderId="0" xfId="0" applyFont="1" applyBorder="1" applyAlignment="1">
      <alignment horizontal="left"/>
    </xf>
    <xf numFmtId="0" fontId="0" fillId="0" borderId="2" xfId="0" applyBorder="1" applyAlignment="1">
      <alignment wrapText="1"/>
    </xf>
    <xf numFmtId="0" fontId="0" fillId="0" borderId="2" xfId="0" applyBorder="1"/>
    <xf numFmtId="0" fontId="0" fillId="0" borderId="0" xfId="0" applyBorder="1" applyAlignment="1">
      <alignment wrapText="1"/>
    </xf>
    <xf numFmtId="0" fontId="0" fillId="0" borderId="0" xfId="0" applyBorder="1" applyAlignment="1">
      <alignment horizontal="left" indent="3"/>
    </xf>
    <xf numFmtId="164" fontId="0" fillId="0" borderId="0" xfId="0" applyNumberFormat="1" applyBorder="1"/>
    <xf numFmtId="0" fontId="0" fillId="0" borderId="0" xfId="0" applyBorder="1" applyAlignment="1">
      <alignment horizontal="left" indent="2"/>
    </xf>
    <xf numFmtId="164" fontId="0" fillId="0" borderId="0" xfId="0" applyNumberFormat="1" applyBorder="1" applyAlignment="1">
      <alignment horizontal="right"/>
    </xf>
    <xf numFmtId="164" fontId="0" fillId="0" borderId="2" xfId="0" applyNumberFormat="1" applyBorder="1"/>
    <xf numFmtId="0" fontId="8" fillId="0" borderId="0" xfId="8" applyFont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6" applyFont="1" applyBorder="1" applyAlignment="1">
      <alignment horizontal="center" vertical="top" wrapText="1"/>
    </xf>
    <xf numFmtId="0" fontId="33" fillId="0" borderId="0" xfId="0" applyFont="1"/>
    <xf numFmtId="0" fontId="47" fillId="0" borderId="0" xfId="0" applyFont="1" applyAlignment="1">
      <alignment horizontal="center" vertical="center"/>
    </xf>
    <xf numFmtId="0" fontId="14" fillId="0" borderId="0" xfId="0" applyFont="1" applyAlignment="1">
      <alignment vertical="center" wrapText="1"/>
    </xf>
    <xf numFmtId="0" fontId="50" fillId="0" borderId="0" xfId="0" applyFont="1" applyAlignment="1">
      <alignment horizontal="center" vertical="center"/>
    </xf>
    <xf numFmtId="0" fontId="50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33" fillId="0" borderId="0" xfId="0" applyFont="1" applyAlignment="1">
      <alignment horizontal="left"/>
    </xf>
    <xf numFmtId="0" fontId="0" fillId="0" borderId="0" xfId="0" applyBorder="1" applyAlignment="1">
      <alignment horizontal="left" indent="1"/>
    </xf>
    <xf numFmtId="0" fontId="0" fillId="0" borderId="2" xfId="0" applyBorder="1" applyAlignment="1">
      <alignment horizontal="left"/>
    </xf>
    <xf numFmtId="164" fontId="0" fillId="0" borderId="2" xfId="0" applyNumberFormat="1" applyBorder="1" applyAlignment="1">
      <alignment horizontal="right"/>
    </xf>
    <xf numFmtId="0" fontId="37" fillId="0" borderId="0" xfId="0" applyFont="1" applyAlignment="1">
      <alignment horizontal="justify" vertical="center"/>
    </xf>
    <xf numFmtId="0" fontId="38" fillId="0" borderId="0" xfId="0" applyFont="1" applyAlignment="1">
      <alignment horizontal="justify"/>
    </xf>
    <xf numFmtId="0" fontId="37" fillId="0" borderId="0" xfId="0" applyFont="1" applyAlignment="1">
      <alignment horizontal="justify" wrapText="1"/>
    </xf>
    <xf numFmtId="0" fontId="40" fillId="0" borderId="0" xfId="8" applyFont="1" applyAlignment="1">
      <alignment horizontal="center" wrapText="1"/>
    </xf>
    <xf numFmtId="0" fontId="52" fillId="0" borderId="4" xfId="0" applyFont="1" applyFill="1" applyBorder="1" applyAlignment="1">
      <alignment horizontal="left" wrapText="1" readingOrder="1"/>
    </xf>
    <xf numFmtId="0" fontId="53" fillId="0" borderId="0" xfId="8" applyFont="1" applyAlignment="1">
      <alignment horizontal="center" vertical="center"/>
    </xf>
    <xf numFmtId="0" fontId="0" fillId="0" borderId="1" xfId="6" applyFont="1" applyBorder="1" applyAlignment="1">
      <alignment horizontal="center" vertical="top" wrapText="1"/>
    </xf>
    <xf numFmtId="0" fontId="1" fillId="0" borderId="1" xfId="6" applyFont="1" applyBorder="1" applyAlignment="1">
      <alignment horizontal="center" vertical="top" wrapText="1"/>
    </xf>
    <xf numFmtId="0" fontId="10" fillId="0" borderId="1" xfId="6" applyFont="1" applyBorder="1" applyAlignment="1">
      <alignment horizontal="center" vertical="top" wrapText="1"/>
    </xf>
    <xf numFmtId="0" fontId="34" fillId="2" borderId="0" xfId="7" applyFont="1" applyFill="1" applyBorder="1" applyAlignment="1">
      <alignment horizontal="center" wrapText="1"/>
    </xf>
    <xf numFmtId="0" fontId="34" fillId="2" borderId="0" xfId="7" applyFont="1" applyFill="1" applyBorder="1" applyAlignment="1">
      <alignment wrapText="1"/>
    </xf>
    <xf numFmtId="0" fontId="32" fillId="2" borderId="0" xfId="6" applyFont="1" applyFill="1" applyBorder="1"/>
    <xf numFmtId="164" fontId="20" fillId="2" borderId="0" xfId="6" applyNumberFormat="1" applyFont="1" applyFill="1" applyBorder="1" applyAlignment="1">
      <alignment horizontal="right"/>
    </xf>
    <xf numFmtId="1" fontId="20" fillId="2" borderId="0" xfId="6" applyNumberFormat="1" applyFont="1" applyFill="1" applyBorder="1" applyAlignment="1">
      <alignment horizontal="right"/>
    </xf>
    <xf numFmtId="164" fontId="1" fillId="2" borderId="0" xfId="6" applyNumberFormat="1" applyFont="1" applyFill="1" applyBorder="1" applyAlignment="1">
      <alignment horizontal="right"/>
    </xf>
    <xf numFmtId="1" fontId="1" fillId="2" borderId="0" xfId="6" applyNumberFormat="1" applyFont="1" applyFill="1" applyBorder="1" applyAlignment="1">
      <alignment horizontal="right"/>
    </xf>
    <xf numFmtId="0" fontId="23" fillId="2" borderId="0" xfId="7" applyFont="1" applyFill="1" applyBorder="1" applyAlignment="1"/>
    <xf numFmtId="164" fontId="28" fillId="2" borderId="0" xfId="6" applyNumberFormat="1" applyFont="1" applyFill="1" applyBorder="1" applyAlignment="1">
      <alignment horizontal="right"/>
    </xf>
    <xf numFmtId="0" fontId="23" fillId="2" borderId="0" xfId="7" applyFont="1" applyFill="1" applyBorder="1" applyAlignment="1">
      <alignment horizontal="left" vertical="top" wrapText="1"/>
    </xf>
    <xf numFmtId="1" fontId="1" fillId="2" borderId="2" xfId="6" applyNumberFormat="1" applyFont="1" applyFill="1" applyBorder="1" applyAlignment="1">
      <alignment horizontal="right"/>
    </xf>
    <xf numFmtId="0" fontId="38" fillId="0" borderId="0" xfId="0" applyFont="1" applyAlignment="1">
      <alignment horizontal="left"/>
    </xf>
    <xf numFmtId="0" fontId="14" fillId="0" borderId="0" xfId="0" applyFont="1" applyAlignment="1"/>
    <xf numFmtId="164" fontId="26" fillId="0" borderId="2" xfId="6" applyNumberFormat="1" applyFont="1" applyBorder="1" applyAlignment="1">
      <alignment horizontal="right"/>
    </xf>
    <xf numFmtId="164" fontId="0" fillId="0" borderId="0" xfId="0" applyNumberFormat="1"/>
    <xf numFmtId="0" fontId="0" fillId="2" borderId="1" xfId="7" applyFont="1" applyFill="1" applyBorder="1" applyAlignment="1">
      <alignment horizontal="center" wrapText="1"/>
    </xf>
    <xf numFmtId="0" fontId="33" fillId="2" borderId="1" xfId="7" applyFont="1" applyFill="1" applyBorder="1" applyAlignment="1">
      <alignment horizontal="center" wrapText="1"/>
    </xf>
    <xf numFmtId="0" fontId="33" fillId="0" borderId="1" xfId="7" applyFont="1" applyFill="1" applyBorder="1" applyAlignment="1">
      <alignment horizontal="center" wrapText="1"/>
    </xf>
    <xf numFmtId="164" fontId="56" fillId="0" borderId="0" xfId="6" applyNumberFormat="1" applyFont="1" applyFill="1" applyBorder="1" applyAlignment="1">
      <alignment horizontal="right"/>
    </xf>
    <xf numFmtId="0" fontId="37" fillId="0" borderId="0" xfId="0" applyFont="1" applyAlignment="1">
      <alignment horizontal="center" vertical="top"/>
    </xf>
    <xf numFmtId="0" fontId="38" fillId="0" borderId="0" xfId="0" applyFont="1" applyAlignment="1">
      <alignment horizontal="justify" wrapText="1"/>
    </xf>
    <xf numFmtId="0" fontId="0" fillId="0" borderId="0" xfId="0" applyBorder="1" applyAlignment="1"/>
    <xf numFmtId="0" fontId="0" fillId="0" borderId="0" xfId="0" applyBorder="1" applyAlignment="1">
      <alignment horizontal="left" wrapText="1" indent="2"/>
    </xf>
    <xf numFmtId="0" fontId="0" fillId="0" borderId="2" xfId="0" applyBorder="1" applyAlignment="1">
      <alignment horizontal="left" indent="2"/>
    </xf>
    <xf numFmtId="0" fontId="37" fillId="0" borderId="0" xfId="0" applyFont="1" applyAlignment="1">
      <alignment horizontal="justify"/>
    </xf>
    <xf numFmtId="164" fontId="0" fillId="0" borderId="0" xfId="6" applyNumberFormat="1" applyFont="1" applyAlignment="1"/>
    <xf numFmtId="0" fontId="54" fillId="0" borderId="3" xfId="6" applyFont="1" applyBorder="1" applyAlignment="1"/>
    <xf numFmtId="164" fontId="27" fillId="0" borderId="0" xfId="6" applyNumberFormat="1" applyFont="1" applyBorder="1" applyAlignment="1">
      <alignment horizontal="right"/>
    </xf>
    <xf numFmtId="164" fontId="26" fillId="0" borderId="0" xfId="6" applyNumberFormat="1" applyFont="1" applyBorder="1" applyAlignment="1">
      <alignment horizontal="right"/>
    </xf>
    <xf numFmtId="0" fontId="14" fillId="0" borderId="0" xfId="0" applyFont="1" applyAlignment="1">
      <alignment horizontal="center" vertical="center" wrapText="1"/>
    </xf>
    <xf numFmtId="0" fontId="0" fillId="0" borderId="0" xfId="0" applyAlignment="1">
      <alignment horizontal="left" indent="5"/>
    </xf>
    <xf numFmtId="0" fontId="0" fillId="0" borderId="0" xfId="6" applyFont="1" applyFill="1" applyBorder="1" applyAlignment="1">
      <alignment horizontal="center" vertical="top" wrapText="1"/>
    </xf>
    <xf numFmtId="0" fontId="15" fillId="0" borderId="0" xfId="6" applyFont="1" applyFill="1" applyAlignment="1"/>
    <xf numFmtId="164" fontId="7" fillId="0" borderId="0" xfId="6" applyNumberFormat="1" applyFont="1" applyFill="1" applyBorder="1" applyAlignment="1">
      <alignment horizontal="right"/>
    </xf>
    <xf numFmtId="164" fontId="4" fillId="0" borderId="0" xfId="6" applyNumberFormat="1" applyFont="1" applyFill="1" applyBorder="1" applyAlignment="1">
      <alignment horizontal="right"/>
    </xf>
    <xf numFmtId="164" fontId="4" fillId="0" borderId="2" xfId="6" applyNumberFormat="1" applyFont="1" applyFill="1" applyBorder="1" applyAlignment="1">
      <alignment horizontal="right"/>
    </xf>
    <xf numFmtId="0" fontId="0" fillId="0" borderId="0" xfId="6" applyFont="1" applyFill="1" applyAlignment="1"/>
    <xf numFmtId="0" fontId="0" fillId="0" borderId="0" xfId="0" applyFill="1"/>
    <xf numFmtId="0" fontId="16" fillId="0" borderId="0" xfId="6" applyFont="1" applyFill="1" applyAlignment="1"/>
    <xf numFmtId="0" fontId="1" fillId="0" borderId="0" xfId="6" applyFont="1" applyFill="1" applyAlignment="1"/>
    <xf numFmtId="0" fontId="18" fillId="0" borderId="0" xfId="0" applyFont="1" applyAlignment="1"/>
    <xf numFmtId="0" fontId="18" fillId="0" borderId="0" xfId="0" applyFont="1" applyAlignment="1">
      <alignment wrapText="1"/>
    </xf>
    <xf numFmtId="0" fontId="18" fillId="0" borderId="0" xfId="0" applyFont="1" applyAlignment="1">
      <alignment horizontal="right"/>
    </xf>
    <xf numFmtId="164" fontId="0" fillId="0" borderId="0" xfId="0" applyNumberFormat="1" applyFont="1" applyFill="1" applyBorder="1"/>
    <xf numFmtId="0" fontId="47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8" fillId="0" borderId="0" xfId="0" applyFont="1" applyAlignment="1">
      <alignment horizontal="justify" wrapText="1"/>
    </xf>
    <xf numFmtId="0" fontId="0" fillId="0" borderId="1" xfId="0" applyBorder="1" applyAlignment="1">
      <alignment horizontal="center"/>
    </xf>
    <xf numFmtId="0" fontId="0" fillId="0" borderId="6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6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36" fillId="0" borderId="0" xfId="8" applyFont="1" applyAlignment="1">
      <alignment horizontal="justify" vertical="center" wrapText="1"/>
    </xf>
    <xf numFmtId="0" fontId="6" fillId="0" borderId="0" xfId="0" applyFont="1" applyAlignment="1">
      <alignment horizontal="center" wrapText="1"/>
    </xf>
    <xf numFmtId="0" fontId="33" fillId="0" borderId="3" xfId="0" applyFont="1" applyBorder="1" applyAlignment="1">
      <alignment horizontal="left"/>
    </xf>
    <xf numFmtId="0" fontId="0" fillId="0" borderId="3" xfId="0" applyBorder="1" applyAlignment="1">
      <alignment horizontal="left"/>
    </xf>
    <xf numFmtId="0" fontId="18" fillId="0" borderId="0" xfId="0" applyFont="1" applyAlignment="1">
      <alignment horizontal="left"/>
    </xf>
    <xf numFmtId="0" fontId="33" fillId="2" borderId="1" xfId="7" applyFont="1" applyFill="1" applyBorder="1" applyAlignment="1">
      <alignment horizontal="center" vertical="top" wrapText="1"/>
    </xf>
    <xf numFmtId="0" fontId="33" fillId="2" borderId="1" xfId="6" applyFont="1" applyFill="1" applyBorder="1" applyAlignment="1">
      <alignment horizontal="center" vertical="top" wrapText="1"/>
    </xf>
    <xf numFmtId="0" fontId="0" fillId="0" borderId="1" xfId="6" applyFont="1" applyFill="1" applyBorder="1" applyAlignment="1">
      <alignment horizontal="center" vertical="top" wrapText="1"/>
    </xf>
    <xf numFmtId="0" fontId="25" fillId="0" borderId="0" xfId="7" applyFont="1" applyFill="1" applyBorder="1" applyAlignment="1">
      <alignment horizontal="left" wrapText="1"/>
    </xf>
    <xf numFmtId="0" fontId="23" fillId="0" borderId="0" xfId="7" applyFont="1" applyFill="1" applyBorder="1" applyAlignment="1">
      <alignment horizontal="left" wrapText="1"/>
    </xf>
    <xf numFmtId="0" fontId="1" fillId="0" borderId="1" xfId="7" applyFont="1" applyFill="1" applyBorder="1" applyAlignment="1">
      <alignment horizontal="center"/>
    </xf>
    <xf numFmtId="0" fontId="0" fillId="2" borderId="1" xfId="7" applyFont="1" applyFill="1" applyBorder="1" applyAlignment="1">
      <alignment horizontal="center" vertical="top" wrapText="1"/>
    </xf>
    <xf numFmtId="0" fontId="33" fillId="0" borderId="1" xfId="6" applyFont="1" applyFill="1" applyBorder="1" applyAlignment="1">
      <alignment horizontal="center" vertical="center"/>
    </xf>
    <xf numFmtId="0" fontId="6" fillId="0" borderId="0" xfId="7" applyFont="1" applyFill="1" applyBorder="1" applyAlignment="1">
      <alignment horizontal="center" vertical="center" wrapText="1"/>
    </xf>
    <xf numFmtId="0" fontId="33" fillId="0" borderId="0" xfId="7" applyFont="1" applyFill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0" fillId="0" borderId="1" xfId="6" applyFont="1" applyBorder="1" applyAlignment="1">
      <alignment horizontal="center" vertical="top" wrapText="1"/>
    </xf>
    <xf numFmtId="0" fontId="1" fillId="0" borderId="1" xfId="6" applyFont="1" applyBorder="1" applyAlignment="1">
      <alignment vertical="top"/>
    </xf>
    <xf numFmtId="0" fontId="3" fillId="0" borderId="0" xfId="6" applyFont="1" applyAlignment="1">
      <alignment horizontal="center" vertical="center"/>
    </xf>
    <xf numFmtId="0" fontId="0" fillId="0" borderId="1" xfId="6" applyFont="1" applyBorder="1" applyAlignment="1">
      <alignment vertical="top" wrapText="1"/>
    </xf>
    <xf numFmtId="0" fontId="6" fillId="0" borderId="0" xfId="6" applyFont="1" applyAlignment="1">
      <alignment horizontal="center" vertical="center"/>
    </xf>
    <xf numFmtId="0" fontId="0" fillId="0" borderId="0" xfId="6" applyFont="1" applyAlignment="1">
      <alignment horizontal="center" vertical="center"/>
    </xf>
    <xf numFmtId="0" fontId="0" fillId="0" borderId="1" xfId="6" applyFont="1" applyBorder="1" applyAlignment="1">
      <alignment horizontal="center" vertical="top"/>
    </xf>
    <xf numFmtId="0" fontId="6" fillId="0" borderId="0" xfId="6" applyFont="1" applyAlignment="1">
      <alignment horizontal="center"/>
    </xf>
    <xf numFmtId="49" fontId="0" fillId="0" borderId="0" xfId="6" applyNumberFormat="1" applyFont="1" applyBorder="1" applyAlignment="1">
      <alignment horizontal="center" vertical="top"/>
    </xf>
    <xf numFmtId="0" fontId="6" fillId="0" borderId="1" xfId="6" applyFont="1" applyBorder="1" applyAlignment="1">
      <alignment horizontal="center" vertical="top"/>
    </xf>
    <xf numFmtId="0" fontId="9" fillId="0" borderId="1" xfId="6" applyFont="1" applyBorder="1" applyAlignment="1">
      <alignment horizontal="center" wrapText="1"/>
    </xf>
    <xf numFmtId="0" fontId="8" fillId="0" borderId="1" xfId="6" applyFont="1" applyBorder="1" applyAlignment="1">
      <alignment horizontal="center"/>
    </xf>
    <xf numFmtId="0" fontId="8" fillId="0" borderId="1" xfId="6" applyFont="1" applyBorder="1" applyAlignment="1">
      <alignment horizontal="center" vertical="top" wrapText="1"/>
    </xf>
    <xf numFmtId="0" fontId="6" fillId="0" borderId="0" xfId="6" applyFont="1" applyAlignment="1">
      <alignment horizontal="center" vertical="center" wrapText="1"/>
    </xf>
    <xf numFmtId="0" fontId="0" fillId="0" borderId="0" xfId="6" applyFont="1" applyBorder="1" applyAlignment="1">
      <alignment horizontal="center" vertical="top" wrapText="1"/>
    </xf>
    <xf numFmtId="0" fontId="1" fillId="0" borderId="1" xfId="6" applyFont="1" applyBorder="1" applyAlignment="1">
      <alignment horizontal="center" vertical="top" wrapText="1"/>
    </xf>
    <xf numFmtId="0" fontId="8" fillId="0" borderId="1" xfId="6" applyFont="1" applyFill="1" applyBorder="1" applyAlignment="1">
      <alignment horizontal="center" vertical="top" wrapText="1"/>
    </xf>
    <xf numFmtId="0" fontId="1" fillId="0" borderId="1" xfId="6" applyFont="1" applyFill="1" applyBorder="1" applyAlignment="1">
      <alignment horizontal="center" vertical="top" wrapText="1"/>
    </xf>
    <xf numFmtId="0" fontId="6" fillId="0" borderId="0" xfId="6" applyFont="1" applyBorder="1" applyAlignment="1">
      <alignment horizontal="center" vertical="top" wrapText="1"/>
    </xf>
    <xf numFmtId="0" fontId="10" fillId="0" borderId="1" xfId="6" applyFont="1" applyBorder="1" applyAlignment="1">
      <alignment horizontal="center"/>
    </xf>
    <xf numFmtId="0" fontId="10" fillId="0" borderId="1" xfId="6" applyFont="1" applyBorder="1" applyAlignment="1">
      <alignment horizontal="center" vertical="top" wrapText="1"/>
    </xf>
    <xf numFmtId="0" fontId="15" fillId="0" borderId="0" xfId="6" applyFont="1" applyBorder="1" applyAlignment="1">
      <alignment horizontal="center"/>
    </xf>
    <xf numFmtId="0" fontId="10" fillId="0" borderId="0" xfId="6" applyFont="1" applyAlignment="1">
      <alignment horizontal="center" vertical="center"/>
    </xf>
    <xf numFmtId="0" fontId="17" fillId="0" borderId="0" xfId="6" applyFont="1" applyFill="1" applyBorder="1" applyAlignment="1">
      <alignment horizontal="left"/>
    </xf>
    <xf numFmtId="0" fontId="15" fillId="0" borderId="0" xfId="6" applyFont="1" applyBorder="1" applyAlignment="1">
      <alignment horizontal="center" vertical="top" wrapText="1"/>
    </xf>
    <xf numFmtId="0" fontId="1" fillId="0" borderId="0" xfId="6" applyFont="1" applyAlignment="1">
      <alignment horizontal="center" vertical="top" wrapText="1"/>
    </xf>
    <xf numFmtId="0" fontId="1" fillId="0" borderId="1" xfId="6" applyFont="1" applyBorder="1" applyAlignment="1">
      <alignment horizontal="center" vertical="top"/>
    </xf>
    <xf numFmtId="0" fontId="1" fillId="0" borderId="1" xfId="6" applyFont="1" applyBorder="1" applyAlignment="1">
      <alignment horizontal="center"/>
    </xf>
    <xf numFmtId="0" fontId="15" fillId="0" borderId="0" xfId="6" applyFont="1" applyBorder="1" applyAlignment="1">
      <alignment horizontal="center" vertical="center" wrapText="1"/>
    </xf>
    <xf numFmtId="0" fontId="10" fillId="0" borderId="0" xfId="6" applyFont="1" applyAlignment="1">
      <alignment horizontal="center" vertical="top" wrapText="1"/>
    </xf>
    <xf numFmtId="0" fontId="20" fillId="0" borderId="0" xfId="6" applyFont="1" applyAlignment="1">
      <alignment horizontal="center" vertical="center"/>
    </xf>
    <xf numFmtId="0" fontId="10" fillId="0" borderId="0" xfId="6" applyFont="1" applyAlignment="1">
      <alignment horizontal="center"/>
    </xf>
    <xf numFmtId="0" fontId="20" fillId="0" borderId="1" xfId="6" applyFont="1" applyBorder="1" applyAlignment="1">
      <alignment horizontal="center"/>
    </xf>
    <xf numFmtId="0" fontId="10" fillId="0" borderId="1" xfId="6" applyFont="1" applyBorder="1" applyAlignment="1">
      <alignment horizontal="center" vertical="top"/>
    </xf>
    <xf numFmtId="0" fontId="1" fillId="0" borderId="0" xfId="6" applyFont="1" applyBorder="1" applyAlignment="1">
      <alignment horizontal="center"/>
    </xf>
    <xf numFmtId="0" fontId="0" fillId="0" borderId="0" xfId="6" applyFont="1" applyBorder="1" applyAlignment="1">
      <alignment horizontal="center" vertical="center"/>
    </xf>
    <xf numFmtId="0" fontId="48" fillId="0" borderId="0" xfId="8" applyFont="1" applyAlignment="1">
      <alignment horizontal="center" wrapText="1"/>
    </xf>
    <xf numFmtId="0" fontId="41" fillId="0" borderId="0" xfId="8" applyFont="1" applyAlignment="1">
      <alignment horizontal="center" vertical="top" wrapText="1"/>
    </xf>
    <xf numFmtId="0" fontId="8" fillId="0" borderId="0" xfId="8" applyFont="1" applyAlignment="1">
      <alignment horizontal="center"/>
    </xf>
    <xf numFmtId="0" fontId="8" fillId="0" borderId="0" xfId="8" applyFont="1" applyAlignment="1">
      <alignment horizontal="center" wrapText="1"/>
    </xf>
    <xf numFmtId="0" fontId="30" fillId="0" borderId="0" xfId="8" applyFont="1" applyAlignment="1">
      <alignment horizontal="center"/>
    </xf>
    <xf numFmtId="0" fontId="30" fillId="0" borderId="0" xfId="8" applyFont="1" applyAlignment="1">
      <alignment horizontal="center" wrapText="1"/>
    </xf>
    <xf numFmtId="0" fontId="8" fillId="0" borderId="0" xfId="8" applyFont="1" applyAlignment="1">
      <alignment horizontal="center" vertical="top" wrapText="1"/>
    </xf>
    <xf numFmtId="0" fontId="33" fillId="0" borderId="0" xfId="0" applyFont="1" applyAlignment="1">
      <alignment horizontal="left" vertical="center"/>
    </xf>
    <xf numFmtId="0" fontId="4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horizontal="left" vertical="center"/>
    </xf>
    <xf numFmtId="0" fontId="51" fillId="0" borderId="0" xfId="9" applyFont="1" applyAlignment="1">
      <alignment horizontal="left" vertical="center"/>
    </xf>
  </cellXfs>
  <cellStyles count="10">
    <cellStyle name="Comma" xfId="4"/>
    <cellStyle name="Comma [0]" xfId="5"/>
    <cellStyle name="Currency" xfId="2"/>
    <cellStyle name="Currency [0]" xfId="3"/>
    <cellStyle name="Normal" xfId="6"/>
    <cellStyle name="Percent" xfId="1"/>
    <cellStyle name="Гиперссылка" xfId="9" builtinId="8"/>
    <cellStyle name="Обычный" xfId="0" builtinId="0"/>
    <cellStyle name="Обычный 2" xfId="7"/>
    <cellStyle name="Обычный 3" xfId="8"/>
  </cellStyles>
  <dxfs count="0"/>
  <tableStyles count="0" defaultTableStyle="TableStyleMedium2" defaultPivotStyle="PivotStyleLight16"/>
  <colors>
    <mruColors>
      <color rgb="FFAF4E05"/>
      <color rgb="FFDAAD80"/>
      <color rgb="FF653215"/>
      <color rgb="FFF4A556"/>
      <color rgb="FFDE9400"/>
      <color rgb="FFF6452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chemeClr val="accent6">
                    <a:lumMod val="60000"/>
                    <a:lumOff val="40000"/>
                  </a:schemeClr>
                </a:gs>
                <a:gs pos="50000">
                  <a:schemeClr val="accent6">
                    <a:lumMod val="20000"/>
                    <a:lumOff val="80000"/>
                  </a:scheme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1.6561840653156531E-3"/>
                  <c:y val="0.33631336492801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0.31657743346585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0.29946524190761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0.316577433465852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4.9689434513368281E-3"/>
                  <c:y val="0.32536822320173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aseline="0">
                    <a:latin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[1]Лист1!$N$25:$Q$25</c:f>
              <c:strCache>
                <c:ptCount val="4"/>
                <c:pt idx="0">
                  <c:v>Сельскохозяйственные организации</c:v>
                </c:pt>
                <c:pt idx="1">
                  <c:v>Крестьянские  (фермерские) хозяйства и индивидуальные предприниматели</c:v>
                </c:pt>
                <c:pt idx="2">
                  <c:v>Некоммерческие объединения граждан</c:v>
                </c:pt>
                <c:pt idx="3">
                  <c:v>Личные                                                       подсобные хозяйства</c:v>
                </c:pt>
              </c:strCache>
            </c:strRef>
          </c:cat>
          <c:val>
            <c:numRef>
              <c:f>[2]Лист1!$N$26:$Q$26</c:f>
              <c:numCache>
                <c:formatCode>General</c:formatCode>
                <c:ptCount val="4"/>
                <c:pt idx="0">
                  <c:v>88.9</c:v>
                </c:pt>
                <c:pt idx="1">
                  <c:v>94.3</c:v>
                </c:pt>
                <c:pt idx="2">
                  <c:v>96.9</c:v>
                </c:pt>
                <c:pt idx="3">
                  <c:v>83.2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115011968"/>
        <c:axId val="115014656"/>
      </c:barChart>
      <c:catAx>
        <c:axId val="11501196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aseline="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115014656"/>
        <c:crosses val="autoZero"/>
        <c:auto val="1"/>
        <c:lblAlgn val="ctr"/>
        <c:lblOffset val="100"/>
        <c:noMultiLvlLbl val="0"/>
      </c:catAx>
      <c:valAx>
        <c:axId val="115014656"/>
        <c:scaling>
          <c:orientation val="minMax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baseline="0">
                <a:latin typeface="Arial" panose="020B0604020202020204" pitchFamily="34" charset="0"/>
              </a:defRPr>
            </a:pPr>
            <a:endParaRPr lang="ru-RU"/>
          </a:p>
        </c:txPr>
        <c:crossAx val="115011968"/>
        <c:crosses val="autoZero"/>
        <c:crossBetween val="between"/>
        <c:majorUnit val="2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5690874935049358E-2"/>
          <c:y val="0.13217513693171221"/>
          <c:w val="0.63453188909761915"/>
          <c:h val="0.77365444829811658"/>
        </c:manualLayout>
      </c:layout>
      <c:pie3DChart>
        <c:varyColors val="1"/>
        <c:ser>
          <c:idx val="0"/>
          <c:order val="0"/>
          <c:spPr>
            <a:solidFill>
              <a:srgbClr val="FF3300"/>
            </a:solidFill>
          </c:spPr>
          <c:dPt>
            <c:idx val="0"/>
            <c:bubble3D val="0"/>
            <c:spPr>
              <a:solidFill>
                <a:srgbClr val="F79747"/>
              </a:solidFill>
            </c:spPr>
          </c:dPt>
          <c:dPt>
            <c:idx val="1"/>
            <c:bubble3D val="0"/>
            <c:spPr>
              <a:solidFill>
                <a:srgbClr val="FF6565"/>
              </a:solidFill>
            </c:spPr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1200" baseline="0">
                        <a:latin typeface="Arial" panose="020B0604020202020204" pitchFamily="34" charset="0"/>
                      </a:defRPr>
                    </a:pPr>
                    <a:r>
                      <a:rPr lang="en-US" sz="1200" baseline="0">
                        <a:latin typeface="Arial" panose="020B0604020202020204" pitchFamily="34" charset="0"/>
                      </a:rPr>
                      <a:t>87</a:t>
                    </a:r>
                    <a:r>
                      <a:rPr lang="ru-RU" sz="1200" baseline="0">
                        <a:latin typeface="Arial" panose="020B0604020202020204" pitchFamily="34" charset="0"/>
                      </a:rPr>
                      <a:t>,1%</a:t>
                    </a:r>
                    <a:endParaRPr lang="en-US"/>
                  </a:p>
                </c:rich>
              </c:tx>
              <c:numFmt formatCode="#,##0.00" sourceLinked="0"/>
              <c:spPr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tx>
                <c:rich>
                  <a:bodyPr/>
                  <a:lstStyle/>
                  <a:p>
                    <a:r>
                      <a:rPr lang="ru-RU" sz="1200" baseline="0">
                        <a:latin typeface="Arial" panose="020B0604020202020204" pitchFamily="34" charset="0"/>
                      </a:rPr>
                      <a:t>12,9</a:t>
                    </a:r>
                    <a:r>
                      <a:rPr lang="en-US" sz="1200" baseline="0">
                        <a:latin typeface="Arial" panose="020B0604020202020204" pitchFamily="34" charset="0"/>
                      </a:rPr>
                      <a:t>%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200" baseline="0">
                    <a:latin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[2]Лист1!$M$105:$M$106</c:f>
              <c:strCache>
                <c:ptCount val="2"/>
                <c:pt idx="0">
                  <c:v>мужчины</c:v>
                </c:pt>
                <c:pt idx="1">
                  <c:v>женщины</c:v>
                </c:pt>
              </c:strCache>
            </c:strRef>
          </c:cat>
          <c:val>
            <c:numRef>
              <c:f>[2]Лист1!$N$105:$N$106</c:f>
              <c:numCache>
                <c:formatCode>General</c:formatCode>
                <c:ptCount val="2"/>
                <c:pt idx="0">
                  <c:v>87.1</c:v>
                </c:pt>
                <c:pt idx="1">
                  <c:v>12.9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>
            <a:defRPr sz="1200" baseline="0">
              <a:latin typeface="Arial" panose="020B0604020202020204" pitchFamily="34" charset="0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0"/>
      <c:rotY val="1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90000">
                    <a:schemeClr val="accent6">
                      <a:lumMod val="75000"/>
                    </a:schemeClr>
                  </a:gs>
                  <a:gs pos="50000">
                    <a:schemeClr val="accent6">
                      <a:lumMod val="20000"/>
                      <a:lumOff val="80000"/>
                    </a:schemeClr>
                  </a:gs>
                  <a:gs pos="0">
                    <a:schemeClr val="accent6">
                      <a:lumMod val="60000"/>
                      <a:lumOff val="40000"/>
                    </a:schemeClr>
                  </a:gs>
                </a:gsLst>
                <a:lin ang="5400000" scaled="0"/>
              </a:gradFill>
            </c:spPr>
          </c:dPt>
          <c:dPt>
            <c:idx val="1"/>
            <c:invertIfNegative val="0"/>
            <c:bubble3D val="0"/>
            <c:spPr>
              <a:gradFill>
                <a:gsLst>
                  <a:gs pos="90000">
                    <a:schemeClr val="accent6">
                      <a:lumMod val="75000"/>
                    </a:schemeClr>
                  </a:gs>
                  <a:gs pos="50000">
                    <a:schemeClr val="accent6">
                      <a:lumMod val="20000"/>
                      <a:lumOff val="80000"/>
                    </a:schemeClr>
                  </a:gs>
                  <a:gs pos="0">
                    <a:schemeClr val="accent6">
                      <a:lumMod val="60000"/>
                      <a:lumOff val="40000"/>
                    </a:schemeClr>
                  </a:gs>
                </a:gsLst>
                <a:lin ang="5400000" scaled="0"/>
              </a:gradFill>
            </c:spPr>
          </c:dPt>
          <c:dLbls>
            <c:dLbl>
              <c:idx val="0"/>
              <c:layout>
                <c:manualLayout>
                  <c:x val="2.5948103792415207E-2"/>
                  <c:y val="0.35946808197235508"/>
                </c:manualLayout>
              </c:layout>
              <c:tx>
                <c:rich>
                  <a:bodyPr/>
                  <a:lstStyle/>
                  <a:p>
                    <a:r>
                      <a:rPr lang="en-US" b="0" i="0" baseline="0"/>
                      <a:t>90</a:t>
                    </a:r>
                    <a:r>
                      <a:rPr lang="ru-RU" b="0" i="0" baseline="0"/>
                      <a:t>%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956087824351298E-2"/>
                  <c:y val="7.3360833055582678E-2"/>
                </c:manualLayout>
              </c:layout>
              <c:tx>
                <c:rich>
                  <a:bodyPr/>
                  <a:lstStyle/>
                  <a:p>
                    <a:r>
                      <a:rPr lang="en-US" b="0" i="0" baseline="0"/>
                      <a:t>10</a:t>
                    </a:r>
                    <a:r>
                      <a:rPr lang="ru-RU" b="0" i="0" baseline="0"/>
                      <a:t>%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0" i="0" baseline="0">
                    <a:latin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[2]Лист1!$K$122:$L$122</c:f>
              <c:strCache>
                <c:ptCount val="2"/>
                <c:pt idx="0">
                  <c:v>Высшее профессиональное</c:v>
                </c:pt>
                <c:pt idx="1">
                  <c:v>Среднее профессиональное</c:v>
                </c:pt>
              </c:strCache>
            </c:strRef>
          </c:cat>
          <c:val>
            <c:numRef>
              <c:f>[2]Лист1!$K$123:$L$123</c:f>
              <c:numCache>
                <c:formatCode>General</c:formatCode>
                <c:ptCount val="2"/>
                <c:pt idx="0">
                  <c:v>90</c:v>
                </c:pt>
                <c:pt idx="1">
                  <c:v>10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123119488"/>
        <c:axId val="123024896"/>
        <c:axId val="0"/>
      </c:bar3DChart>
      <c:catAx>
        <c:axId val="12311948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aseline="0">
                <a:latin typeface="Arial" panose="020B0604020202020204" pitchFamily="34" charset="0"/>
              </a:defRPr>
            </a:pPr>
            <a:endParaRPr lang="ru-RU"/>
          </a:p>
        </c:txPr>
        <c:crossAx val="123024896"/>
        <c:crosses val="autoZero"/>
        <c:auto val="1"/>
        <c:lblAlgn val="ctr"/>
        <c:lblOffset val="100"/>
        <c:noMultiLvlLbl val="0"/>
      </c:catAx>
      <c:valAx>
        <c:axId val="1230248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baseline="0">
                <a:latin typeface="Arial" panose="020B0604020202020204" pitchFamily="34" charset="0"/>
              </a:defRPr>
            </a:pPr>
            <a:endParaRPr lang="ru-RU"/>
          </a:p>
        </c:txPr>
        <c:crossAx val="12311948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9082936774463986E-2"/>
          <c:y val="0.10701172029333871"/>
          <c:w val="0.73692784772139419"/>
          <c:h val="0.85072111156709851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spPr>
              <a:gradFill>
                <a:gsLst>
                  <a:gs pos="90000">
                    <a:schemeClr val="accent6">
                      <a:lumMod val="75000"/>
                    </a:schemeClr>
                  </a:gs>
                  <a:gs pos="18000">
                    <a:schemeClr val="accent6">
                      <a:lumMod val="20000"/>
                      <a:lumOff val="80000"/>
                    </a:schemeClr>
                  </a:gs>
                  <a:gs pos="0">
                    <a:schemeClr val="accent6">
                      <a:lumMod val="20000"/>
                      <a:lumOff val="80000"/>
                    </a:schemeClr>
                  </a:gs>
                </a:gsLst>
                <a:lin ang="5400000" scaled="0"/>
              </a:gradFill>
            </c:spPr>
          </c:dPt>
          <c:dPt>
            <c:idx val="1"/>
            <c:bubble3D val="0"/>
            <c:spPr>
              <a:gradFill>
                <a:gsLst>
                  <a:gs pos="21000">
                    <a:srgbClr val="FF3300"/>
                  </a:gs>
                  <a:gs pos="94000">
                    <a:srgbClr val="FFCFCF"/>
                  </a:gs>
                  <a:gs pos="100000">
                    <a:schemeClr val="accent6">
                      <a:lumMod val="20000"/>
                      <a:lumOff val="80000"/>
                    </a:schemeClr>
                  </a:gs>
                </a:gsLst>
                <a:lin ang="5400000" scaled="0"/>
              </a:gradFill>
            </c:spPr>
          </c:dPt>
          <c:dLbls>
            <c:dLbl>
              <c:idx val="0"/>
              <c:layout>
                <c:manualLayout>
                  <c:x val="-0.18483158752161424"/>
                  <c:y val="-0.2198329259184677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80</a:t>
                    </a:r>
                    <a:r>
                      <a:rPr lang="ru-RU"/>
                      <a:t>,2</a:t>
                    </a:r>
                    <a:r>
                      <a:rPr lang="en-US"/>
                      <a:t>%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0215051612196388"/>
                  <c:y val="8.208379321507682E-2"/>
                </c:manualLayout>
              </c:layout>
              <c:tx>
                <c:rich>
                  <a:bodyPr/>
                  <a:lstStyle/>
                  <a:p>
                    <a:r>
                      <a:rPr lang="ru-RU"/>
                      <a:t>19,8</a:t>
                    </a:r>
                    <a:r>
                      <a:rPr lang="en-US"/>
                      <a:t>%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200" baseline="0">
                    <a:latin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[2]Лист1!$K$140:$K$141</c:f>
              <c:strCache>
                <c:ptCount val="2"/>
                <c:pt idx="0">
                  <c:v>мужчины</c:v>
                </c:pt>
                <c:pt idx="1">
                  <c:v>женщины</c:v>
                </c:pt>
              </c:strCache>
            </c:strRef>
          </c:cat>
          <c:val>
            <c:numRef>
              <c:f>[2]Лист1!$L$140:$L$141</c:f>
              <c:numCache>
                <c:formatCode>General</c:formatCode>
                <c:ptCount val="2"/>
                <c:pt idx="0">
                  <c:v>80.2</c:v>
                </c:pt>
                <c:pt idx="1">
                  <c:v>19.8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>
            <a:defRPr sz="1200" baseline="0">
              <a:latin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4740374502466391E-2"/>
          <c:y val="2.8854594896459952E-2"/>
          <c:w val="0.92629555194497615"/>
          <c:h val="0.789032005134736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[1]Лист1!$B$55</c:f>
              <c:strCache>
                <c:ptCount val="1"/>
                <c:pt idx="0">
                  <c:v>Число хозяйств</c:v>
                </c:pt>
              </c:strCache>
            </c:strRef>
          </c:tx>
          <c:spPr>
            <a:gradFill>
              <a:gsLst>
                <a:gs pos="0">
                  <a:schemeClr val="accent6">
                    <a:lumMod val="60000"/>
                    <a:lumOff val="40000"/>
                  </a:schemeClr>
                </a:gs>
                <a:gs pos="43000">
                  <a:schemeClr val="accent6">
                    <a:lumMod val="20000"/>
                    <a:lumOff val="80000"/>
                  </a:schemeClr>
                </a:gs>
                <a:gs pos="93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8.5333333333333337E-3"/>
                  <c:y val="-5.1880667384190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8.5333333333333337E-3"/>
                  <c:y val="-4.496324506629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5.87980897020823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000000000000784E-3"/>
                  <c:y val="-6.2256800861028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4.496324506629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aseline="0">
                    <a:latin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[1]Лист1!$C$54:$G$54</c:f>
              <c:strCache>
                <c:ptCount val="5"/>
                <c:pt idx="0">
                  <c:v>До 0,2 га</c:v>
                </c:pt>
                <c:pt idx="1">
                  <c:v>0,21-0,35 га</c:v>
                </c:pt>
                <c:pt idx="2">
                  <c:v>0,36-1,0 га</c:v>
                </c:pt>
                <c:pt idx="3">
                  <c:v>1,01-10,0 га</c:v>
                </c:pt>
                <c:pt idx="4">
                  <c:v>Свыше 10,0 га</c:v>
                </c:pt>
              </c:strCache>
            </c:strRef>
          </c:cat>
          <c:val>
            <c:numRef>
              <c:f>[1]Лист1!$C$55:$G$55</c:f>
              <c:numCache>
                <c:formatCode>General</c:formatCode>
                <c:ptCount val="5"/>
                <c:pt idx="0">
                  <c:v>57.3</c:v>
                </c:pt>
                <c:pt idx="1">
                  <c:v>24.9</c:v>
                </c:pt>
                <c:pt idx="2">
                  <c:v>16.8</c:v>
                </c:pt>
                <c:pt idx="3">
                  <c:v>0.6</c:v>
                </c:pt>
                <c:pt idx="4">
                  <c:v>0.4</c:v>
                </c:pt>
              </c:numCache>
            </c:numRef>
          </c:val>
        </c:ser>
        <c:ser>
          <c:idx val="1"/>
          <c:order val="1"/>
          <c:tx>
            <c:strRef>
              <c:f>[1]Лист1!$B$56</c:f>
              <c:strCache>
                <c:ptCount val="1"/>
                <c:pt idx="0">
                  <c:v>Общая площадь земли</c:v>
                </c:pt>
              </c:strCache>
            </c:strRef>
          </c:tx>
          <c:spPr>
            <a:gradFill>
              <a:gsLst>
                <a:gs pos="0">
                  <a:srgbClr val="FC6868"/>
                </a:gs>
                <a:gs pos="43000">
                  <a:srgbClr val="FFCFCF"/>
                </a:gs>
                <a:gs pos="93000">
                  <a:srgbClr val="B00404"/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2.7733333333333332E-2"/>
                  <c:y val="-5.1880667384190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199999999999998E-2"/>
                  <c:y val="-6.571551201997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7066666666666667E-2"/>
                  <c:y val="-3.8045822748406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4933333333333333E-2"/>
                  <c:y val="-5.1880667384190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5.18806673841903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aseline="0">
                    <a:latin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[1]Лист1!$C$54:$G$54</c:f>
              <c:strCache>
                <c:ptCount val="5"/>
                <c:pt idx="0">
                  <c:v>До 0,2 га</c:v>
                </c:pt>
                <c:pt idx="1">
                  <c:v>0,21-0,35 га</c:v>
                </c:pt>
                <c:pt idx="2">
                  <c:v>0,36-1,0 га</c:v>
                </c:pt>
                <c:pt idx="3">
                  <c:v>1,01-10,0 га</c:v>
                </c:pt>
                <c:pt idx="4">
                  <c:v>Свыше 10,0 га</c:v>
                </c:pt>
              </c:strCache>
            </c:strRef>
          </c:cat>
          <c:val>
            <c:numRef>
              <c:f>[1]Лист1!$C$56:$G$56</c:f>
              <c:numCache>
                <c:formatCode>General</c:formatCode>
                <c:ptCount val="5"/>
                <c:pt idx="0">
                  <c:v>16.100000000000001</c:v>
                </c:pt>
                <c:pt idx="1">
                  <c:v>17.5</c:v>
                </c:pt>
                <c:pt idx="2">
                  <c:v>21.5</c:v>
                </c:pt>
                <c:pt idx="3">
                  <c:v>6.4</c:v>
                </c:pt>
                <c:pt idx="4">
                  <c:v>38.5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123180928"/>
        <c:axId val="123182464"/>
        <c:axId val="0"/>
      </c:bar3DChart>
      <c:catAx>
        <c:axId val="12318092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aseline="0">
                <a:latin typeface="Arial" panose="020B0604020202020204" pitchFamily="34" charset="0"/>
              </a:defRPr>
            </a:pPr>
            <a:endParaRPr lang="ru-RU"/>
          </a:p>
        </c:txPr>
        <c:crossAx val="123182464"/>
        <c:crosses val="autoZero"/>
        <c:auto val="1"/>
        <c:lblAlgn val="ctr"/>
        <c:lblOffset val="100"/>
        <c:noMultiLvlLbl val="0"/>
      </c:catAx>
      <c:valAx>
        <c:axId val="123182464"/>
        <c:scaling>
          <c:orientation val="minMax"/>
          <c:max val="100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baseline="0">
                <a:latin typeface="Arial" panose="020B0604020202020204" pitchFamily="34" charset="0"/>
              </a:defRPr>
            </a:pPr>
            <a:endParaRPr lang="ru-RU"/>
          </a:p>
        </c:txPr>
        <c:crossAx val="123180928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0.27913452755429646"/>
          <c:y val="0.90431473258630046"/>
          <c:w val="0.44173082462342594"/>
          <c:h val="8.6690560480019885E-2"/>
        </c:manualLayout>
      </c:layout>
      <c:overlay val="0"/>
      <c:txPr>
        <a:bodyPr/>
        <a:lstStyle/>
        <a:p>
          <a:pPr>
            <a:defRPr sz="1200" baseline="0">
              <a:latin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0562742066434011E-2"/>
          <c:y val="2.2609931916260314E-2"/>
          <c:w val="0.94639910359811297"/>
          <c:h val="0.85822281302334114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>
              <a:gsLst>
                <a:gs pos="93000">
                  <a:schemeClr val="accent6">
                    <a:lumMod val="75000"/>
                  </a:schemeClr>
                </a:gs>
                <a:gs pos="100000">
                  <a:schemeClr val="accent6">
                    <a:lumMod val="75000"/>
                  </a:schemeClr>
                </a:gs>
                <a:gs pos="44000">
                  <a:schemeClr val="accent6">
                    <a:lumMod val="20000"/>
                    <a:lumOff val="80000"/>
                  </a:schemeClr>
                </a:gs>
                <a:gs pos="0">
                  <a:schemeClr val="accent6">
                    <a:lumMod val="60000"/>
                    <a:lumOff val="40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2.4353116351967088E-2"/>
                  <c:y val="0.2942008049685663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38,8</a:t>
                    </a:r>
                    <a:r>
                      <a:rPr lang="ru-RU"/>
                      <a:t>%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029426362663924E-2"/>
                  <c:y val="0.29797261016047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35,1</a:t>
                    </a:r>
                    <a:r>
                      <a:rPr lang="ru-RU"/>
                      <a:t>%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3.2470821802622785E-2"/>
                  <c:y val="0.1848184544033301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21,8</a:t>
                    </a:r>
                    <a:r>
                      <a:rPr lang="ru-RU"/>
                      <a:t>%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aseline="0">
                    <a:latin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[1]Лист1!$K$157:$M$157</c:f>
              <c:strCache>
                <c:ptCount val="3"/>
                <c:pt idx="0">
                  <c:v>Высшее профессиональное</c:v>
                </c:pt>
                <c:pt idx="1">
                  <c:v>Среднее профессиональное</c:v>
                </c:pt>
                <c:pt idx="2">
                  <c:v>Среднее общее</c:v>
                </c:pt>
              </c:strCache>
            </c:strRef>
          </c:cat>
          <c:val>
            <c:numRef>
              <c:f>[1]Лист1!$K$158:$M$158</c:f>
              <c:numCache>
                <c:formatCode>General</c:formatCode>
                <c:ptCount val="3"/>
                <c:pt idx="0">
                  <c:v>38.799999999999997</c:v>
                </c:pt>
                <c:pt idx="1">
                  <c:v>35.1</c:v>
                </c:pt>
                <c:pt idx="2">
                  <c:v>21.8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123214464"/>
        <c:axId val="123237888"/>
        <c:axId val="0"/>
      </c:bar3DChart>
      <c:catAx>
        <c:axId val="12321446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aseline="0">
                <a:latin typeface="Arial" panose="020B0604020202020204" pitchFamily="34" charset="0"/>
              </a:defRPr>
            </a:pPr>
            <a:endParaRPr lang="ru-RU"/>
          </a:p>
        </c:txPr>
        <c:crossAx val="123237888"/>
        <c:crosses val="autoZero"/>
        <c:auto val="1"/>
        <c:lblAlgn val="ctr"/>
        <c:lblOffset val="100"/>
        <c:noMultiLvlLbl val="0"/>
      </c:catAx>
      <c:valAx>
        <c:axId val="123237888"/>
        <c:scaling>
          <c:orientation val="minMax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baseline="0">
                <a:latin typeface="Arial" panose="020B0604020202020204" pitchFamily="34" charset="0"/>
              </a:defRPr>
            </a:pPr>
            <a:endParaRPr lang="ru-RU"/>
          </a:p>
        </c:txPr>
        <c:crossAx val="123214464"/>
        <c:crosses val="autoZero"/>
        <c:crossBetween val="between"/>
        <c:majorUnit val="1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8012907960972963"/>
          <c:y val="5.9085423279875621E-2"/>
          <c:w val="0.54967730097567591"/>
          <c:h val="0.8999414708323374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C0504D">
                  <a:lumMod val="50000"/>
                </a:srgbClr>
              </a:solidFill>
            </c:spPr>
          </c:dPt>
          <c:dPt>
            <c:idx val="1"/>
            <c:bubble3D val="0"/>
            <c:spPr>
              <a:solidFill>
                <a:srgbClr val="F79646">
                  <a:lumMod val="50000"/>
                </a:srgbClr>
              </a:solidFill>
            </c:spPr>
          </c:dPt>
          <c:dPt>
            <c:idx val="2"/>
            <c:bubble3D val="0"/>
            <c:spPr>
              <a:solidFill>
                <a:srgbClr val="F79646">
                  <a:lumMod val="75000"/>
                </a:srgbClr>
              </a:solidFill>
            </c:spPr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ru-RU"/>
                      <a:t>33,1%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tx>
                <c:rich>
                  <a:bodyPr/>
                  <a:lstStyle/>
                  <a:p>
                    <a:r>
                      <a:rPr lang="ru-RU"/>
                      <a:t>41,2%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2.1267893660531698E-2"/>
                  <c:y val="2.3900978434542371E-2"/>
                </c:manualLayout>
              </c:layout>
              <c:tx>
                <c:rich>
                  <a:bodyPr/>
                  <a:lstStyle/>
                  <a:p>
                    <a:r>
                      <a:rPr lang="ru-RU"/>
                      <a:t>23,8%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8.0852132747210273E-2"/>
                  <c:y val="7.170293530362711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1,9</a:t>
                    </a:r>
                    <a:r>
                      <a:rPr lang="ru-RU"/>
                      <a:t>%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2.0263424518743668E-2"/>
                  <c:y val="-0.129748168644658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</a:t>
                    </a:r>
                    <a:r>
                      <a:rPr lang="ru-RU"/>
                      <a:t>,2</a:t>
                    </a:r>
                    <a:r>
                      <a:rPr lang="en-US"/>
                      <a:t>%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200" baseline="0">
                    <a:latin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[1]Лист1!$L$177:$L$181</c:f>
              <c:strCache>
                <c:ptCount val="5"/>
                <c:pt idx="0">
                  <c:v>1 человек</c:v>
                </c:pt>
                <c:pt idx="1">
                  <c:v>2 человека</c:v>
                </c:pt>
                <c:pt idx="2">
                  <c:v>3-4 человека</c:v>
                </c:pt>
                <c:pt idx="3">
                  <c:v>5 человек и более</c:v>
                </c:pt>
              </c:strCache>
            </c:strRef>
          </c:cat>
          <c:val>
            <c:numRef>
              <c:f>[1]Лист1!$M$177:$M$181</c:f>
              <c:numCache>
                <c:formatCode>General</c:formatCode>
                <c:ptCount val="5"/>
                <c:pt idx="0">
                  <c:v>33.1</c:v>
                </c:pt>
                <c:pt idx="1">
                  <c:v>41.2</c:v>
                </c:pt>
                <c:pt idx="2">
                  <c:v>23.8</c:v>
                </c:pt>
                <c:pt idx="3">
                  <c:v>1.9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119"/>
        <c:holeSize val="50"/>
      </c:doughnutChart>
    </c:plotArea>
    <c:legend>
      <c:legendPos val="r"/>
      <c:legendEntry>
        <c:idx val="4"/>
        <c:delete val="1"/>
      </c:legendEntry>
      <c:layout>
        <c:manualLayout>
          <c:xMode val="edge"/>
          <c:yMode val="edge"/>
          <c:x val="0.75099792280566158"/>
          <c:y val="0.15471111406251303"/>
          <c:w val="0.19501434713298874"/>
          <c:h val="0.60863129124699922"/>
        </c:manualLayout>
      </c:layout>
      <c:overlay val="1"/>
      <c:txPr>
        <a:bodyPr/>
        <a:lstStyle/>
        <a:p>
          <a:pPr>
            <a:defRPr sz="1200" baseline="0">
              <a:latin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ru-RU" sz="1200">
                <a:latin typeface="Arial" panose="020B0604020202020204" pitchFamily="34" charset="0"/>
                <a:cs typeface="Arial" panose="020B0604020202020204" pitchFamily="34" charset="0"/>
              </a:rPr>
              <a:t>ВСХП-2006</a:t>
            </a:r>
          </a:p>
        </c:rich>
      </c:tx>
      <c:layout>
        <c:manualLayout>
          <c:xMode val="edge"/>
          <c:yMode val="edge"/>
          <c:x val="0.42406535715810306"/>
          <c:y val="9.8755210383404984E-2"/>
        </c:manualLayout>
      </c:layout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8612988070525289E-2"/>
          <c:y val="8.8148385776555108E-2"/>
          <c:w val="0.63712009820761939"/>
          <c:h val="0.79405487448801448"/>
        </c:manualLayout>
      </c:layout>
      <c:pie3DChart>
        <c:varyColors val="1"/>
        <c:ser>
          <c:idx val="0"/>
          <c:order val="0"/>
          <c:explosion val="45"/>
          <c:dPt>
            <c:idx val="0"/>
            <c:bubble3D val="0"/>
            <c:spPr>
              <a:solidFill>
                <a:srgbClr val="F64522"/>
              </a:solidFill>
            </c:spPr>
          </c:dPt>
          <c:dPt>
            <c:idx val="1"/>
            <c:bubble3D val="0"/>
            <c:spPr>
              <a:solidFill>
                <a:srgbClr val="F68222"/>
              </a:solidFill>
            </c:spPr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84</a:t>
                    </a:r>
                    <a:r>
                      <a:rPr lang="ru-RU"/>
                      <a:t>,3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11</a:t>
                    </a:r>
                    <a:r>
                      <a:rPr lang="ru-RU"/>
                      <a:t>,3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tx>
                <c:rich>
                  <a:bodyPr/>
                  <a:lstStyle/>
                  <a:p>
                    <a:r>
                      <a:rPr lang="ru-RU"/>
                      <a:t>4,4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200" baseline="0">
                    <a:latin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[2]Лист1!$G$199:$I$199</c:f>
              <c:strCache>
                <c:ptCount val="3"/>
                <c:pt idx="0">
                  <c:v>Сельскохозяйственные организации</c:v>
                </c:pt>
                <c:pt idx="1">
                  <c:v>Фермерские хозяйства</c:v>
                </c:pt>
                <c:pt idx="2">
                  <c:v>Хозяйства населения</c:v>
                </c:pt>
              </c:strCache>
            </c:strRef>
          </c:cat>
          <c:val>
            <c:numRef>
              <c:f>[2]Лист1!$G$200:$I$200</c:f>
              <c:numCache>
                <c:formatCode>General</c:formatCode>
                <c:ptCount val="3"/>
                <c:pt idx="0">
                  <c:v>84.3</c:v>
                </c:pt>
                <c:pt idx="1">
                  <c:v>11.3</c:v>
                </c:pt>
                <c:pt idx="2">
                  <c:v>4.4000000000000004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ru-RU" sz="1200">
                <a:latin typeface="Arial" panose="020B0604020202020204" pitchFamily="34" charset="0"/>
                <a:cs typeface="Arial" panose="020B0604020202020204" pitchFamily="34" charset="0"/>
              </a:rPr>
              <a:t>ВСХП-2016</a:t>
            </a:r>
          </a:p>
        </c:rich>
      </c:tx>
      <c:layout>
        <c:manualLayout>
          <c:xMode val="edge"/>
          <c:yMode val="edge"/>
          <c:x val="0.41424291027057958"/>
          <c:y val="0.16371535620680663"/>
        </c:manualLayout>
      </c:layout>
      <c:overlay val="0"/>
    </c:title>
    <c:autoTitleDeleted val="0"/>
    <c:view3D>
      <c:rotX val="30"/>
      <c:rotY val="359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41459158706078408"/>
          <c:y val="0.13155243550123791"/>
          <c:w val="0.56281085725314572"/>
          <c:h val="0.79440776462912277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spPr>
              <a:solidFill>
                <a:srgbClr val="F64522"/>
              </a:solidFill>
            </c:spPr>
          </c:dPt>
          <c:dPt>
            <c:idx val="1"/>
            <c:bubble3D val="0"/>
            <c:spPr>
              <a:solidFill>
                <a:srgbClr val="F68222"/>
              </a:solidFill>
            </c:spPr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72</a:t>
                    </a:r>
                    <a:r>
                      <a:rPr lang="ru-RU"/>
                      <a:t>,2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2100995103587323"/>
                  <c:y val="2.787969807941378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  <a:r>
                      <a:rPr lang="ru-RU"/>
                      <a:t>3,7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4</a:t>
                    </a:r>
                    <a:r>
                      <a:rPr lang="ru-RU"/>
                      <a:t>,1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200" baseline="0">
                    <a:latin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[2]Лист1!$K$199:$M$199</c:f>
              <c:strCache>
                <c:ptCount val="3"/>
                <c:pt idx="0">
                  <c:v>Сельскохозяйственные организации</c:v>
                </c:pt>
                <c:pt idx="1">
                  <c:v>Фермерские хозяйства</c:v>
                </c:pt>
                <c:pt idx="2">
                  <c:v>Хозяйства населения</c:v>
                </c:pt>
              </c:strCache>
            </c:strRef>
          </c:cat>
          <c:val>
            <c:numRef>
              <c:f>[2]Лист1!$K$200:$M$200</c:f>
              <c:numCache>
                <c:formatCode>General</c:formatCode>
                <c:ptCount val="3"/>
                <c:pt idx="0">
                  <c:v>72.2</c:v>
                </c:pt>
                <c:pt idx="1">
                  <c:v>23.7</c:v>
                </c:pt>
                <c:pt idx="2">
                  <c:v>4.0999999999999996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2.3720927336760383E-2"/>
          <c:y val="0.20857863118730807"/>
          <c:w val="0.40958196794458063"/>
          <c:h val="0.54668335509279198"/>
        </c:manualLayout>
      </c:layout>
      <c:overlay val="0"/>
      <c:txPr>
        <a:bodyPr/>
        <a:lstStyle/>
        <a:p>
          <a:pPr>
            <a:defRPr sz="1200" spc="0" baseline="0">
              <a:latin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5185552730517505"/>
          <c:y val="2.043421911114365E-2"/>
          <c:w val="0.62621938971711044"/>
          <c:h val="0.82294553637009427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[2]Лист1!$K$228</c:f>
              <c:strCache>
                <c:ptCount val="1"/>
                <c:pt idx="0">
                  <c:v>ВСХП-2006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465623518255097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7.586533902323376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3.4139402560455195E-2"/>
                  <c:y val="6.227811157759535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3.4139402560455195E-2"/>
                  <c:y val="1.0191081439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2.844950213371266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aseline="0">
                    <a:latin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[2]Лист1!$L$227:$P$227</c:f>
              <c:strCache>
                <c:ptCount val="5"/>
                <c:pt idx="0">
                  <c:v>Кормовые культуры</c:v>
                </c:pt>
                <c:pt idx="1">
                  <c:v>Овощи</c:v>
                </c:pt>
                <c:pt idx="2">
                  <c:v>Картофель</c:v>
                </c:pt>
                <c:pt idx="3">
                  <c:v>Технические культуры</c:v>
                </c:pt>
                <c:pt idx="4">
                  <c:v>Зерновые и зернобобовые культуры</c:v>
                </c:pt>
              </c:strCache>
            </c:strRef>
          </c:cat>
          <c:val>
            <c:numRef>
              <c:f>[2]Лист1!$L$228:$P$228</c:f>
              <c:numCache>
                <c:formatCode>General</c:formatCode>
                <c:ptCount val="5"/>
                <c:pt idx="0">
                  <c:v>27.4</c:v>
                </c:pt>
                <c:pt idx="1">
                  <c:v>0.6</c:v>
                </c:pt>
                <c:pt idx="2">
                  <c:v>2.9</c:v>
                </c:pt>
                <c:pt idx="3">
                  <c:v>8.9</c:v>
                </c:pt>
                <c:pt idx="4">
                  <c:v>60.2</c:v>
                </c:pt>
              </c:numCache>
            </c:numRef>
          </c:val>
        </c:ser>
        <c:ser>
          <c:idx val="1"/>
          <c:order val="1"/>
          <c:tx>
            <c:strRef>
              <c:f>[2]Лист1!$K$229</c:f>
              <c:strCache>
                <c:ptCount val="1"/>
                <c:pt idx="0">
                  <c:v>ВСХП-2016</c:v>
                </c:pt>
              </c:strCache>
            </c:strRef>
          </c:tx>
          <c:spPr>
            <a:solidFill>
              <a:srgbClr val="F64522"/>
            </a:solidFill>
          </c:spPr>
          <c:invertIfNegative val="0"/>
          <c:dLbls>
            <c:dLbl>
              <c:idx val="0"/>
              <c:layout>
                <c:manualLayout>
                  <c:x val="2.2759601706970198E-2"/>
                  <c:y val="-2.3779190025686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5173067804646752E-2"/>
                  <c:y val="-6.227811157759535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137980085348506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2.2759601706970198E-2"/>
                  <c:y val="-3.3972946289791022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28</a:t>
                    </a:r>
                    <a:r>
                      <a:rPr lang="ru-RU"/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3.4139402560455195E-2"/>
                  <c:y val="-1.3588108586106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aseline="0">
                    <a:latin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[2]Лист1!$L$227:$P$227</c:f>
              <c:strCache>
                <c:ptCount val="5"/>
                <c:pt idx="0">
                  <c:v>Кормовые культуры</c:v>
                </c:pt>
                <c:pt idx="1">
                  <c:v>Овощи</c:v>
                </c:pt>
                <c:pt idx="2">
                  <c:v>Картофель</c:v>
                </c:pt>
                <c:pt idx="3">
                  <c:v>Технические культуры</c:v>
                </c:pt>
                <c:pt idx="4">
                  <c:v>Зерновые и зернобобовые культуры</c:v>
                </c:pt>
              </c:strCache>
            </c:strRef>
          </c:cat>
          <c:val>
            <c:numRef>
              <c:f>[2]Лист1!$L$229:$P$229</c:f>
              <c:numCache>
                <c:formatCode>General</c:formatCode>
                <c:ptCount val="5"/>
                <c:pt idx="0">
                  <c:v>15.1</c:v>
                </c:pt>
                <c:pt idx="1">
                  <c:v>0.7</c:v>
                </c:pt>
                <c:pt idx="2">
                  <c:v>2.5</c:v>
                </c:pt>
                <c:pt idx="3">
                  <c:v>28</c:v>
                </c:pt>
                <c:pt idx="4">
                  <c:v>53.7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3"/>
        <c:shape val="box"/>
        <c:axId val="128645760"/>
        <c:axId val="128717184"/>
        <c:axId val="0"/>
      </c:bar3DChart>
      <c:catAx>
        <c:axId val="128645760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baseline="0">
                <a:latin typeface="Arial" panose="020B0604020202020204" pitchFamily="34" charset="0"/>
              </a:defRPr>
            </a:pPr>
            <a:endParaRPr lang="ru-RU"/>
          </a:p>
        </c:txPr>
        <c:crossAx val="128717184"/>
        <c:crosses val="autoZero"/>
        <c:auto val="1"/>
        <c:lblAlgn val="ctr"/>
        <c:lblOffset val="100"/>
        <c:noMultiLvlLbl val="0"/>
      </c:catAx>
      <c:valAx>
        <c:axId val="12871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baseline="0">
                <a:latin typeface="Arial" panose="020B0604020202020204" pitchFamily="34" charset="0"/>
              </a:defRPr>
            </a:pPr>
            <a:endParaRPr lang="ru-RU"/>
          </a:p>
        </c:txPr>
        <c:crossAx val="1286457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196757900995245"/>
          <c:y val="0.9116178049430107"/>
          <c:w val="0.32324906274479687"/>
          <c:h val="8.4023218585851933E-2"/>
        </c:manualLayout>
      </c:layout>
      <c:overlay val="0"/>
      <c:txPr>
        <a:bodyPr/>
        <a:lstStyle/>
        <a:p>
          <a:pPr>
            <a:defRPr sz="1200" baseline="0">
              <a:latin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ru-RU" sz="1200">
                <a:latin typeface="Arial" panose="020B0604020202020204" pitchFamily="34" charset="0"/>
                <a:cs typeface="Arial" panose="020B0604020202020204" pitchFamily="34" charset="0"/>
              </a:rPr>
              <a:t>ВСХП-2006</a:t>
            </a:r>
          </a:p>
        </c:rich>
      </c:tx>
      <c:layout>
        <c:manualLayout>
          <c:xMode val="edge"/>
          <c:yMode val="edge"/>
          <c:x val="0.13378851252362425"/>
          <c:y val="4.915513800208232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363598943049486E-2"/>
          <c:y val="0.10501782357562989"/>
          <c:w val="0.51824071738081645"/>
          <c:h val="0.89498217642437006"/>
        </c:manualLayout>
      </c:layout>
      <c:pieChart>
        <c:varyColors val="1"/>
        <c:ser>
          <c:idx val="0"/>
          <c:order val="0"/>
          <c:explosion val="25"/>
          <c:dPt>
            <c:idx val="0"/>
            <c:bubble3D val="0"/>
            <c:explosion val="12"/>
          </c:dPt>
          <c:dPt>
            <c:idx val="1"/>
            <c:bubble3D val="0"/>
            <c:explosion val="13"/>
          </c:dPt>
          <c:dPt>
            <c:idx val="2"/>
            <c:bubble3D val="0"/>
            <c:explosion val="13"/>
          </c:dPt>
          <c:dLbls>
            <c:dLbl>
              <c:idx val="0"/>
              <c:layout>
                <c:manualLayout>
                  <c:x val="-0.12570647419072617"/>
                  <c:y val="2.700131233595800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42</a:t>
                    </a:r>
                    <a:r>
                      <a:rPr lang="ru-RU"/>
                      <a:t>,5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2846587926509187"/>
                  <c:y val="-9.235855934674831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</a:t>
                    </a:r>
                    <a:r>
                      <a:rPr lang="ru-RU"/>
                      <a:t>4,7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1.5877515310586177E-2"/>
                  <c:y val="1.2517497812773403E-2"/>
                </c:manualLayout>
              </c:layout>
              <c:tx>
                <c:rich>
                  <a:bodyPr/>
                  <a:lstStyle/>
                  <a:p>
                    <a:r>
                      <a:rPr lang="ru-RU"/>
                      <a:t>2,8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200" baseline="0">
                    <a:latin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[2]Лист1!$H$250:$J$250</c:f>
              <c:strCache>
                <c:ptCount val="3"/>
                <c:pt idx="0">
                  <c:v>Сельскохозяйственные организации</c:v>
                </c:pt>
                <c:pt idx="1">
                  <c:v>Хозяйства населения</c:v>
                </c:pt>
                <c:pt idx="2">
                  <c:v>Крестьянские (фермерские) хозяйства и индивидуальные предприниматели</c:v>
                </c:pt>
              </c:strCache>
            </c:strRef>
          </c:cat>
          <c:val>
            <c:numRef>
              <c:f>[2]Лист1!$H$251:$J$251</c:f>
              <c:numCache>
                <c:formatCode>General</c:formatCode>
                <c:ptCount val="3"/>
                <c:pt idx="0">
                  <c:v>42.5</c:v>
                </c:pt>
                <c:pt idx="1">
                  <c:v>54.7</c:v>
                </c:pt>
                <c:pt idx="2">
                  <c:v>2.8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</c:spPr>
          </c:dPt>
          <c:dPt>
            <c:idx val="1"/>
            <c:invertIfNegative val="0"/>
            <c:bubble3D val="0"/>
            <c:spPr>
              <a:solidFill>
                <a:srgbClr val="F4A556"/>
              </a:solidFill>
            </c:spPr>
          </c:dPt>
          <c:dPt>
            <c:idx val="2"/>
            <c:invertIfNegative val="0"/>
            <c:bubble3D val="0"/>
            <c:spPr>
              <a:solidFill>
                <a:srgbClr val="AF4E05"/>
              </a:solidFill>
            </c:spPr>
          </c:dPt>
          <c:dLbls>
            <c:dLbl>
              <c:idx val="0"/>
              <c:layout>
                <c:manualLayout>
                  <c:x val="0"/>
                  <c:y val="0.304652960046660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5.0925337632079971E-17"/>
                  <c:y val="0.188912219305920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0185067526415994E-16"/>
                  <c:y val="0.175023330417031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aseline="0">
                    <a:latin typeface="Arial" panose="020B0604020202020204" pitchFamily="34" charset="0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[2]Лист1!$M$368:$M$370</c:f>
              <c:strCache>
                <c:ptCount val="3"/>
                <c:pt idx="0">
                  <c:v>ВСХП-2006</c:v>
                </c:pt>
                <c:pt idx="1">
                  <c:v>Статотчетность</c:v>
                </c:pt>
                <c:pt idx="2">
                  <c:v>ВСХП-2016</c:v>
                </c:pt>
              </c:strCache>
            </c:strRef>
          </c:cat>
          <c:val>
            <c:numRef>
              <c:f>[2]Лист1!$N$368:$N$370</c:f>
              <c:numCache>
                <c:formatCode>General</c:formatCode>
                <c:ptCount val="3"/>
                <c:pt idx="0">
                  <c:v>181365</c:v>
                </c:pt>
                <c:pt idx="1">
                  <c:v>79914</c:v>
                </c:pt>
                <c:pt idx="2">
                  <c:v>79228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40"/>
        <c:axId val="114943488"/>
        <c:axId val="119177984"/>
      </c:barChart>
      <c:catAx>
        <c:axId val="11494348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aseline="0">
                <a:latin typeface="Arial" panose="020B0604020202020204" pitchFamily="34" charset="0"/>
              </a:defRPr>
            </a:pPr>
            <a:endParaRPr lang="ru-RU"/>
          </a:p>
        </c:txPr>
        <c:crossAx val="119177984"/>
        <c:crosses val="autoZero"/>
        <c:auto val="1"/>
        <c:lblAlgn val="ctr"/>
        <c:lblOffset val="100"/>
        <c:noMultiLvlLbl val="0"/>
      </c:catAx>
      <c:valAx>
        <c:axId val="1191779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14943488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ru-RU" sz="1200">
                <a:latin typeface="Arial" panose="020B0604020202020204" pitchFamily="34" charset="0"/>
                <a:cs typeface="Arial" panose="020B0604020202020204" pitchFamily="34" charset="0"/>
              </a:rPr>
              <a:t>ВСХП-2016</a:t>
            </a:r>
          </a:p>
        </c:rich>
      </c:tx>
      <c:layout>
        <c:manualLayout>
          <c:xMode val="edge"/>
          <c:yMode val="edge"/>
          <c:x val="0.59396789381617709"/>
          <c:y val="4.512820512820513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45424241989075931"/>
          <c:y val="0.1830321825156471"/>
          <c:w val="0.50220482893336926"/>
          <c:h val="0.77262297597415708"/>
        </c:manualLayout>
      </c:layout>
      <c:pieChart>
        <c:varyColors val="1"/>
        <c:ser>
          <c:idx val="0"/>
          <c:order val="0"/>
          <c:explosion val="13"/>
          <c:dLbls>
            <c:dLbl>
              <c:idx val="0"/>
              <c:layout>
                <c:manualLayout>
                  <c:x val="-0.12766009794392874"/>
                  <c:y val="6.875177562166692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41</a:t>
                    </a:r>
                    <a:r>
                      <a:rPr lang="ru-RU"/>
                      <a:t>,1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0225421285666662"/>
                  <c:y val="-0.166932357747971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44</a:t>
                    </a:r>
                    <a:r>
                      <a:rPr lang="ru-RU"/>
                      <a:t>,1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4.6510688847257238E-2"/>
                  <c:y val="1.589834791139640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  <a:r>
                      <a:rPr lang="ru-RU"/>
                      <a:t>4,8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200" baseline="0">
                    <a:latin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[2]Лист1!$L$250:$N$250</c:f>
              <c:strCache>
                <c:ptCount val="3"/>
                <c:pt idx="0">
                  <c:v>Сельскохозяйственные организации</c:v>
                </c:pt>
                <c:pt idx="1">
                  <c:v>Хозяйства населения</c:v>
                </c:pt>
                <c:pt idx="2">
                  <c:v>Крестьянские (фермерские) хозяйства и индивидуальные предприниматели</c:v>
                </c:pt>
              </c:strCache>
            </c:strRef>
          </c:cat>
          <c:val>
            <c:numRef>
              <c:f>[2]Лист1!$L$251:$N$251</c:f>
              <c:numCache>
                <c:formatCode>General</c:formatCode>
                <c:ptCount val="3"/>
                <c:pt idx="0">
                  <c:v>41.1</c:v>
                </c:pt>
                <c:pt idx="1">
                  <c:v>44.1</c:v>
                </c:pt>
                <c:pt idx="2">
                  <c:v>14.8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9.4886189202227966E-2"/>
          <c:y val="0.15547942661013528"/>
          <c:w val="0.34072698255355205"/>
          <c:h val="0.79080508782556025"/>
        </c:manualLayout>
      </c:layout>
      <c:overlay val="0"/>
      <c:txPr>
        <a:bodyPr/>
        <a:lstStyle/>
        <a:p>
          <a:pPr>
            <a:defRPr sz="1200" baseline="0">
              <a:latin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ru-RU" sz="1200">
                <a:latin typeface="Arial" panose="020B0604020202020204" pitchFamily="34" charset="0"/>
                <a:cs typeface="Arial" panose="020B0604020202020204" pitchFamily="34" charset="0"/>
              </a:rPr>
              <a:t>ВСХП-2006</a:t>
            </a:r>
          </a:p>
        </c:rich>
      </c:tx>
      <c:layout>
        <c:manualLayout>
          <c:xMode val="edge"/>
          <c:yMode val="edge"/>
          <c:x val="0.11441543832994903"/>
          <c:y val="2.64444342646097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8118723365245686E-2"/>
          <c:y val="0.15097718005992355"/>
          <c:w val="0.56490970245333827"/>
          <c:h val="0.84544264418820159"/>
        </c:manualLayout>
      </c:layout>
      <c:pieChart>
        <c:varyColors val="1"/>
        <c:ser>
          <c:idx val="0"/>
          <c:order val="0"/>
          <c:explosion val="13"/>
          <c:dLbls>
            <c:dLbl>
              <c:idx val="0"/>
              <c:layout>
                <c:manualLayout>
                  <c:x val="-9.8917505441689924E-2"/>
                  <c:y val="0.1080036615391325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  <a:r>
                      <a:rPr lang="ru-RU"/>
                      <a:t>4,8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5.3472796419928026E-2"/>
                  <c:y val="-0.1893300356368187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</a:t>
                    </a:r>
                    <a:r>
                      <a:rPr lang="ru-RU"/>
                      <a:t>7,7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2.6217891594719493E-2"/>
                  <c:y val="1.2294786332863432E-2"/>
                </c:manualLayout>
              </c:layout>
              <c:tx>
                <c:rich>
                  <a:bodyPr/>
                  <a:lstStyle/>
                  <a:p>
                    <a:r>
                      <a:rPr lang="ru-RU"/>
                      <a:t>7,5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200" baseline="0">
                    <a:latin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[2]Лист1!$E$272:$G$272</c:f>
              <c:strCache>
                <c:ptCount val="3"/>
                <c:pt idx="0">
                  <c:v>Сельскохозяйственные организации</c:v>
                </c:pt>
                <c:pt idx="1">
                  <c:v>Хозяйства населения</c:v>
                </c:pt>
                <c:pt idx="2">
                  <c:v>Крестьянские (фермерские) хозяйства и индивидуальные предприниматели</c:v>
                </c:pt>
              </c:strCache>
            </c:strRef>
          </c:cat>
          <c:val>
            <c:numRef>
              <c:f>[2]Лист1!$E$273:$G$273</c:f>
              <c:numCache>
                <c:formatCode>General</c:formatCode>
                <c:ptCount val="3"/>
                <c:pt idx="0">
                  <c:v>24.8</c:v>
                </c:pt>
                <c:pt idx="1">
                  <c:v>64.7</c:v>
                </c:pt>
                <c:pt idx="2">
                  <c:v>9.6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ru-RU" sz="1200">
                <a:latin typeface="Arial" panose="020B0604020202020204" pitchFamily="34" charset="0"/>
                <a:cs typeface="Arial" panose="020B0604020202020204" pitchFamily="34" charset="0"/>
              </a:rPr>
              <a:t>ВСХП-2016</a:t>
            </a:r>
          </a:p>
        </c:rich>
      </c:tx>
      <c:layout>
        <c:manualLayout>
          <c:xMode val="edge"/>
          <c:yMode val="edge"/>
          <c:x val="0.647634158089789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42466337709420537"/>
          <c:y val="0.13725287713098705"/>
          <c:w val="0.51866572268032907"/>
          <c:h val="0.73202957117616163"/>
        </c:manualLayout>
      </c:layout>
      <c:pieChart>
        <c:varyColors val="1"/>
        <c:ser>
          <c:idx val="0"/>
          <c:order val="0"/>
          <c:explosion val="12"/>
          <c:dPt>
            <c:idx val="1"/>
            <c:bubble3D val="0"/>
            <c:explosion val="9"/>
          </c:dPt>
          <c:dLbls>
            <c:dLbl>
              <c:idx val="0"/>
              <c:layout>
                <c:manualLayout>
                  <c:x val="-0.16459524020171637"/>
                  <c:y val="-8.2151303401320666E-2"/>
                </c:manualLayout>
              </c:layout>
              <c:tx>
                <c:rich>
                  <a:bodyPr/>
                  <a:lstStyle/>
                  <a:p>
                    <a:r>
                      <a:rPr lang="ru-RU"/>
                      <a:t>59,8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4709408514946867"/>
                  <c:y val="2.664806120973612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37</a:t>
                    </a:r>
                    <a:r>
                      <a:rPr lang="ru-RU"/>
                      <a:t>,4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tx>
                <c:rich>
                  <a:bodyPr/>
                  <a:lstStyle/>
                  <a:p>
                    <a:r>
                      <a:rPr lang="ru-RU"/>
                      <a:t>2,8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200" baseline="0">
                    <a:latin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[2]Лист1!$K$272:$M$272</c:f>
              <c:strCache>
                <c:ptCount val="3"/>
                <c:pt idx="0">
                  <c:v>Сельскохозяйственные организации</c:v>
                </c:pt>
                <c:pt idx="1">
                  <c:v>Хозяйства населения</c:v>
                </c:pt>
                <c:pt idx="2">
                  <c:v>Крестьянские (фермерские) хозяйства и индивидуальные предприниматели</c:v>
                </c:pt>
              </c:strCache>
            </c:strRef>
          </c:cat>
          <c:val>
            <c:numRef>
              <c:f>[2]Лист1!$K$273:$M$273</c:f>
              <c:numCache>
                <c:formatCode>General</c:formatCode>
                <c:ptCount val="3"/>
                <c:pt idx="0">
                  <c:v>59.8</c:v>
                </c:pt>
                <c:pt idx="1">
                  <c:v>37.4</c:v>
                </c:pt>
                <c:pt idx="2">
                  <c:v>2.8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5.9336435123566206E-2"/>
          <c:y val="8.5086528925570656E-2"/>
          <c:w val="0.32450067337088484"/>
          <c:h val="0.77415382272293787"/>
        </c:manualLayout>
      </c:layout>
      <c:overlay val="0"/>
      <c:txPr>
        <a:bodyPr/>
        <a:lstStyle/>
        <a:p>
          <a:pPr>
            <a:defRPr sz="1200" baseline="0">
              <a:latin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ru-RU" sz="1200">
                <a:latin typeface="Arial" panose="020B0604020202020204" pitchFamily="34" charset="0"/>
                <a:cs typeface="Arial" panose="020B0604020202020204" pitchFamily="34" charset="0"/>
              </a:rPr>
              <a:t>ВСХП-2006</a:t>
            </a:r>
          </a:p>
        </c:rich>
      </c:tx>
      <c:layout>
        <c:manualLayout>
          <c:xMode val="edge"/>
          <c:yMode val="edge"/>
          <c:x val="7.4885620000291919E-2"/>
          <c:y val="0.1875292033394800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5350962717191743E-2"/>
          <c:y val="0.26313738961960309"/>
          <c:w val="0.52868751825655003"/>
          <c:h val="0.73686261038039691"/>
        </c:manualLayout>
      </c:layout>
      <c:pieChart>
        <c:varyColors val="1"/>
        <c:ser>
          <c:idx val="0"/>
          <c:order val="0"/>
          <c:explosion val="25"/>
          <c:dPt>
            <c:idx val="1"/>
            <c:bubble3D val="0"/>
            <c:explosion val="13"/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  <a:r>
                      <a:rPr lang="ru-RU"/>
                      <a:t>5,8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6.8157799060696161E-3"/>
                  <c:y val="-0.1518682936135503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</a:t>
                    </a:r>
                    <a:r>
                      <a:rPr lang="ru-RU"/>
                      <a:t>8,9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15</a:t>
                    </a:r>
                    <a:r>
                      <a:rPr lang="ru-RU"/>
                      <a:t>,3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200" baseline="0">
                    <a:latin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[2]Лист1!$E$300:$G$300</c:f>
              <c:strCache>
                <c:ptCount val="3"/>
                <c:pt idx="0">
                  <c:v>Сельскохозяйственные организации</c:v>
                </c:pt>
                <c:pt idx="1">
                  <c:v>Хозяйства населения</c:v>
                </c:pt>
                <c:pt idx="2">
                  <c:v>Крестьянские (фермерские) хозяйства и индивидуальные предприниматели</c:v>
                </c:pt>
              </c:strCache>
            </c:strRef>
          </c:cat>
          <c:val>
            <c:numRef>
              <c:f>[2]Лист1!$E$301:$G$301</c:f>
              <c:numCache>
                <c:formatCode>General</c:formatCode>
                <c:ptCount val="3"/>
                <c:pt idx="0">
                  <c:v>15.8</c:v>
                </c:pt>
                <c:pt idx="1">
                  <c:v>68.900000000000006</c:v>
                </c:pt>
                <c:pt idx="2">
                  <c:v>15.3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ru-RU" sz="1200">
                <a:latin typeface="Arial" panose="020B0604020202020204" pitchFamily="34" charset="0"/>
                <a:cs typeface="Arial" panose="020B0604020202020204" pitchFamily="34" charset="0"/>
              </a:rPr>
              <a:t>ВСХП-2016</a:t>
            </a:r>
          </a:p>
        </c:rich>
      </c:tx>
      <c:layout>
        <c:manualLayout>
          <c:xMode val="edge"/>
          <c:yMode val="edge"/>
          <c:x val="0.60013420587301824"/>
          <c:y val="2.222222222222222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6403302754142297"/>
          <c:y val="0.13427675707203265"/>
          <c:w val="0.51259268215273479"/>
          <c:h val="0.74183552055992996"/>
        </c:manualLayout>
      </c:layout>
      <c:pieChart>
        <c:varyColors val="1"/>
        <c:ser>
          <c:idx val="0"/>
          <c:order val="0"/>
          <c:explosion val="13"/>
          <c:dLbls>
            <c:dLbl>
              <c:idx val="0"/>
              <c:layout>
                <c:manualLayout>
                  <c:x val="6.9419096125460322E-2"/>
                  <c:y val="3.1737241178186062E-2"/>
                </c:manualLayout>
              </c:layout>
              <c:tx>
                <c:rich>
                  <a:bodyPr/>
                  <a:lstStyle/>
                  <a:p>
                    <a:r>
                      <a:rPr lang="ru-RU"/>
                      <a:t>5,9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8</a:t>
                    </a:r>
                    <a:r>
                      <a:rPr lang="ru-RU"/>
                      <a:t>1,8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6.2919179248467266E-2"/>
                  <c:y val="0.1089176055154836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12</a:t>
                    </a:r>
                    <a:r>
                      <a:rPr lang="ru-RU"/>
                      <a:t>,3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200" baseline="0">
                    <a:latin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[2]Лист1!$K$300:$M$300</c:f>
              <c:strCache>
                <c:ptCount val="3"/>
                <c:pt idx="0">
                  <c:v>Сельскохозяйственные организации</c:v>
                </c:pt>
                <c:pt idx="1">
                  <c:v>Хозяйства населения</c:v>
                </c:pt>
                <c:pt idx="2">
                  <c:v>Крестьянские (фермерские) хозяйства и индивидуальные предприниматели</c:v>
                </c:pt>
              </c:strCache>
            </c:strRef>
          </c:cat>
          <c:val>
            <c:numRef>
              <c:f>[2]Лист1!$K$301:$M$301</c:f>
              <c:numCache>
                <c:formatCode>General</c:formatCode>
                <c:ptCount val="3"/>
                <c:pt idx="0">
                  <c:v>5.9</c:v>
                </c:pt>
                <c:pt idx="1">
                  <c:v>81.8</c:v>
                </c:pt>
                <c:pt idx="2">
                  <c:v>12.3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1.2252028957032963E-2"/>
          <c:y val="0.10405481532210573"/>
          <c:w val="0.33259761915557101"/>
          <c:h val="0.69495634854424415"/>
        </c:manualLayout>
      </c:layout>
      <c:overlay val="0"/>
      <c:txPr>
        <a:bodyPr/>
        <a:lstStyle/>
        <a:p>
          <a:pPr>
            <a:defRPr sz="1200" baseline="0">
              <a:latin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7947381819624065E-2"/>
          <c:y val="2.8793711705927663E-2"/>
          <c:w val="0.94594581195367144"/>
          <c:h val="0.5593950710765754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[2]Лист1!$K$328</c:f>
              <c:strCache>
                <c:ptCount val="1"/>
                <c:pt idx="0">
                  <c:v>Сельскохозяйственные организации, не относящиеся к субъектам малого предпринимательства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8.9473690390502163E-3"/>
                  <c:y val="-1.983333307305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5.9649126927001448E-3"/>
                  <c:y val="-2.2666666369203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9473690390502163E-3"/>
                  <c:y val="-1.41666664807524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7.4561408658751806E-3"/>
                  <c:y val="-2.2666666369203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aseline="0">
                    <a:latin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[2]Лист1!$L$327:$O$327</c:f>
              <c:strCache>
                <c:ptCount val="4"/>
                <c:pt idx="0">
                  <c:v>Тракторы на 1000 га пашни</c:v>
                </c:pt>
                <c:pt idx="1">
                  <c:v>Зерноуборочные комбайны на 1000 га посевов</c:v>
                </c:pt>
                <c:pt idx="2">
                  <c:v>Картофелеуборочные комбайны на 1000 га посевов</c:v>
                </c:pt>
                <c:pt idx="3">
                  <c:v>Свеклоуборочные машины (без ботвоуборочных) на 1000 га посевов</c:v>
                </c:pt>
              </c:strCache>
            </c:strRef>
          </c:cat>
          <c:val>
            <c:numRef>
              <c:f>[2]Лист1!$L$328:$O$328</c:f>
              <c:numCache>
                <c:formatCode>General</c:formatCode>
                <c:ptCount val="4"/>
                <c:pt idx="0">
                  <c:v>2</c:v>
                </c:pt>
                <c:pt idx="1">
                  <c:v>1</c:v>
                </c:pt>
                <c:pt idx="2">
                  <c:v>14</c:v>
                </c:pt>
                <c:pt idx="3">
                  <c:v>1</c:v>
                </c:pt>
              </c:numCache>
            </c:numRef>
          </c:val>
        </c:ser>
        <c:ser>
          <c:idx val="1"/>
          <c:order val="1"/>
          <c:tx>
            <c:strRef>
              <c:f>[2]Лист1!$K$329</c:f>
              <c:strCache>
                <c:ptCount val="1"/>
                <c:pt idx="0">
                  <c:v>Малые предприятия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5.9649126927001448E-3"/>
                  <c:y val="-1.9833333073053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5.9649126927001448E-3"/>
                  <c:y val="-2.8333332961504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5.9649126927001448E-3"/>
                  <c:y val="-2.2666666369203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4.4736845195249989E-3"/>
                  <c:y val="-2.26666663692039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aseline="0">
                    <a:latin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[2]Лист1!$L$327:$O$327</c:f>
              <c:strCache>
                <c:ptCount val="4"/>
                <c:pt idx="0">
                  <c:v>Тракторы на 1000 га пашни</c:v>
                </c:pt>
                <c:pt idx="1">
                  <c:v>Зерноуборочные комбайны на 1000 га посевов</c:v>
                </c:pt>
                <c:pt idx="2">
                  <c:v>Картофелеуборочные комбайны на 1000 га посевов</c:v>
                </c:pt>
                <c:pt idx="3">
                  <c:v>Свеклоуборочные машины (без ботвоуборочных) на 1000 га посевов</c:v>
                </c:pt>
              </c:strCache>
            </c:strRef>
          </c:cat>
          <c:val>
            <c:numRef>
              <c:f>[2]Лист1!$L$329:$O$329</c:f>
              <c:numCache>
                <c:formatCode>General</c:formatCode>
                <c:ptCount val="4"/>
                <c:pt idx="0">
                  <c:v>3</c:v>
                </c:pt>
                <c:pt idx="1">
                  <c:v>2</c:v>
                </c:pt>
                <c:pt idx="2">
                  <c:v>9</c:v>
                </c:pt>
                <c:pt idx="3">
                  <c:v>2</c:v>
                </c:pt>
              </c:numCache>
            </c:numRef>
          </c:val>
        </c:ser>
        <c:ser>
          <c:idx val="2"/>
          <c:order val="2"/>
          <c:tx>
            <c:strRef>
              <c:f>[2]Лист1!$K$330</c:f>
              <c:strCache>
                <c:ptCount val="1"/>
                <c:pt idx="0">
                  <c:v>Подсобные сельскохозяйственные предприятия несельскохозяйственных организаций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8.9473690390502163E-3"/>
                  <c:y val="-1.9833333073053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7.4560234463339854E-3"/>
                  <c:y val="-2.2666889466313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4.4736845195251082E-3"/>
                  <c:y val="-1.9833333073053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5.9649126927001448E-3"/>
                  <c:y val="-1.98333330730533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aseline="0">
                    <a:latin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[2]Лист1!$L$327:$O$327</c:f>
              <c:strCache>
                <c:ptCount val="4"/>
                <c:pt idx="0">
                  <c:v>Тракторы на 1000 га пашни</c:v>
                </c:pt>
                <c:pt idx="1">
                  <c:v>Зерноуборочные комбайны на 1000 га посевов</c:v>
                </c:pt>
                <c:pt idx="2">
                  <c:v>Картофелеуборочные комбайны на 1000 га посевов</c:v>
                </c:pt>
                <c:pt idx="3">
                  <c:v>Свеклоуборочные машины (без ботвоуборочных) на 1000 га посевов</c:v>
                </c:pt>
              </c:strCache>
            </c:strRef>
          </c:cat>
          <c:val>
            <c:numRef>
              <c:f>[2]Лист1!$L$330:$O$330</c:f>
              <c:numCache>
                <c:formatCode>General</c:formatCode>
                <c:ptCount val="4"/>
                <c:pt idx="0">
                  <c:v>6</c:v>
                </c:pt>
                <c:pt idx="1">
                  <c:v>4</c:v>
                </c:pt>
                <c:pt idx="2">
                  <c:v>9</c:v>
                </c:pt>
                <c:pt idx="3">
                  <c:v>14</c:v>
                </c:pt>
              </c:numCache>
            </c:numRef>
          </c:val>
        </c:ser>
        <c:ser>
          <c:idx val="3"/>
          <c:order val="3"/>
          <c:tx>
            <c:strRef>
              <c:f>[2]Лист1!$K$331</c:f>
              <c:strCache>
                <c:ptCount val="1"/>
                <c:pt idx="0">
                  <c:v>Крестьянские (фермерские) хозяйства и индивидуальные предприниматели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4912281731750362E-3"/>
                  <c:y val="-2.2666666369203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9824563463500724E-3"/>
                  <c:y val="-2.26666663692039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5.9649126927001448E-3"/>
                  <c:y val="-2.2666666369203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0438597212225143E-2"/>
                  <c:y val="-1.9833333073053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aseline="0">
                    <a:latin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[2]Лист1!$L$327:$O$327</c:f>
              <c:strCache>
                <c:ptCount val="4"/>
                <c:pt idx="0">
                  <c:v>Тракторы на 1000 га пашни</c:v>
                </c:pt>
                <c:pt idx="1">
                  <c:v>Зерноуборочные комбайны на 1000 га посевов</c:v>
                </c:pt>
                <c:pt idx="2">
                  <c:v>Картофелеуборочные комбайны на 1000 га посевов</c:v>
                </c:pt>
                <c:pt idx="3">
                  <c:v>Свеклоуборочные машины (без ботвоуборочных) на 1000 га посевов</c:v>
                </c:pt>
              </c:strCache>
            </c:strRef>
          </c:cat>
          <c:val>
            <c:numRef>
              <c:f>[2]Лист1!$L$331:$O$331</c:f>
              <c:numCache>
                <c:formatCode>General</c:formatCode>
                <c:ptCount val="4"/>
                <c:pt idx="0">
                  <c:v>6</c:v>
                </c:pt>
                <c:pt idx="1">
                  <c:v>4</c:v>
                </c:pt>
                <c:pt idx="2">
                  <c:v>6</c:v>
                </c:pt>
                <c:pt idx="3">
                  <c:v>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129552768"/>
        <c:axId val="129554304"/>
        <c:axId val="0"/>
      </c:bar3DChart>
      <c:catAx>
        <c:axId val="12955276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aseline="0">
                <a:latin typeface="Arial" panose="020B0604020202020204" pitchFamily="34" charset="0"/>
              </a:defRPr>
            </a:pPr>
            <a:endParaRPr lang="ru-RU"/>
          </a:p>
        </c:txPr>
        <c:crossAx val="129554304"/>
        <c:crosses val="autoZero"/>
        <c:auto val="1"/>
        <c:lblAlgn val="ctr"/>
        <c:lblOffset val="100"/>
        <c:noMultiLvlLbl val="0"/>
      </c:catAx>
      <c:valAx>
        <c:axId val="1295543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crossAx val="1295527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3329379460213306"/>
          <c:y val="0.70758215484997666"/>
          <c:w val="0.69973454323080631"/>
          <c:h val="0.28982440577565077"/>
        </c:manualLayout>
      </c:layout>
      <c:overlay val="0"/>
      <c:txPr>
        <a:bodyPr/>
        <a:lstStyle/>
        <a:p>
          <a:pPr>
            <a:defRPr sz="1200" baseline="0">
              <a:latin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view3D>
      <c:rotX val="-60"/>
      <c:rotY val="9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8300061552942788"/>
          <c:y val="4.4698664075001594E-2"/>
          <c:w val="0.61699938447057212"/>
          <c:h val="0.95530133592499844"/>
        </c:manualLayout>
      </c:layout>
      <c:bar3DChart>
        <c:barDir val="bar"/>
        <c:grouping val="clustered"/>
        <c:varyColors val="0"/>
        <c:ser>
          <c:idx val="0"/>
          <c:order val="0"/>
          <c:spPr>
            <a:gradFill>
              <a:gsLst>
                <a:gs pos="70000">
                  <a:schemeClr val="accent6">
                    <a:lumMod val="75000"/>
                  </a:schemeClr>
                </a:gs>
                <a:gs pos="21000">
                  <a:schemeClr val="accent6">
                    <a:lumMod val="60000"/>
                    <a:lumOff val="40000"/>
                  </a:schemeClr>
                </a:gs>
                <a:gs pos="0">
                  <a:schemeClr val="accent6">
                    <a:lumMod val="20000"/>
                    <a:lumOff val="80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4.5690557835268368E-2"/>
                  <c:y val="-1.0062891752865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4.361371429730162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3.7383183683401391E-2"/>
                  <c:y val="-3.35429725095531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3.9460027221368134E-2"/>
                  <c:y val="-6.70859450191062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4.3613714297301549E-2"/>
                  <c:y val="-3.35429725095531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3.7383183683401391E-2"/>
                  <c:y val="-3.35429725095531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2.6998965993567672E-2"/>
                  <c:y val="-1.0062891752865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aseline="0">
                    <a:latin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[2]Лист1!$N$452:$N$458</c:f>
              <c:strCache>
                <c:ptCount val="7"/>
                <c:pt idx="0">
                  <c:v>Мотоциклы</c:v>
                </c:pt>
                <c:pt idx="1">
                  <c:v>Тракторы</c:v>
                </c:pt>
                <c:pt idx="2">
                  <c:v>Автомобили грузовые</c:v>
                </c:pt>
                <c:pt idx="3">
                  <c:v>Мукомольное оборудование и крупорушки</c:v>
                </c:pt>
                <c:pt idx="4">
                  <c:v>Газонокосилки</c:v>
                </c:pt>
                <c:pt idx="5">
                  <c:v>Мотоблоки,мотокультиваторы со сменными орудиями</c:v>
                </c:pt>
                <c:pt idx="6">
                  <c:v>Автомобили легковые</c:v>
                </c:pt>
              </c:strCache>
            </c:strRef>
          </c:cat>
          <c:val>
            <c:numRef>
              <c:f>[2]Лист1!$O$452:$O$458</c:f>
              <c:numCache>
                <c:formatCode>General</c:formatCode>
                <c:ptCount val="7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10</c:v>
                </c:pt>
                <c:pt idx="5">
                  <c:v>14</c:v>
                </c:pt>
                <c:pt idx="6">
                  <c:v>48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29447040"/>
        <c:axId val="129454080"/>
        <c:axId val="0"/>
      </c:bar3DChart>
      <c:catAx>
        <c:axId val="129447040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baseline="0">
                <a:latin typeface="Arial" panose="020B0604020202020204" pitchFamily="34" charset="0"/>
              </a:defRPr>
            </a:pPr>
            <a:endParaRPr lang="ru-RU"/>
          </a:p>
        </c:txPr>
        <c:crossAx val="129454080"/>
        <c:crosses val="autoZero"/>
        <c:auto val="1"/>
        <c:lblAlgn val="ctr"/>
        <c:lblOffset val="100"/>
        <c:noMultiLvlLbl val="0"/>
      </c:catAx>
      <c:valAx>
        <c:axId val="129454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944704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4.2553191489361703E-3"/>
          <c:y val="0"/>
          <c:w val="0.90657932652035522"/>
          <c:h val="0.77001349831271093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</c:spPr>
          </c:dPt>
          <c:dPt>
            <c:idx val="5"/>
            <c:invertIfNegative val="0"/>
            <c:bubble3D val="0"/>
            <c:spPr>
              <a:solidFill>
                <a:schemeClr val="accent4">
                  <a:lumMod val="5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</c:dPt>
          <c:dLbls>
            <c:txPr>
              <a:bodyPr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[4]Лист1!$A$3:$H$4</c:f>
              <c:multiLvlStrCache>
                <c:ptCount val="8"/>
                <c:lvl>
                  <c:pt idx="0">
                    <c:v>Российская федерация</c:v>
                  </c:pt>
                  <c:pt idx="1">
                    <c:v>Пензенская область</c:v>
                  </c:pt>
                  <c:pt idx="2">
                    <c:v>Российская федерация</c:v>
                  </c:pt>
                  <c:pt idx="3">
                    <c:v>Пензенская область</c:v>
                  </c:pt>
                  <c:pt idx="4">
                    <c:v>Российская федерация</c:v>
                  </c:pt>
                  <c:pt idx="5">
                    <c:v>Пензенская область</c:v>
                  </c:pt>
                  <c:pt idx="6">
                    <c:v>Российская федерация</c:v>
                  </c:pt>
                  <c:pt idx="7">
                    <c:v>Пензенская область</c:v>
                  </c:pt>
                </c:lvl>
                <c:lvl>
                  <c:pt idx="0">
                    <c:v>Сельскохозяйственные  организации</c:v>
                  </c:pt>
                  <c:pt idx="2">
                    <c:v>Крестьянские (фермерские) хозяйства и индивидуальные предприниматели</c:v>
                  </c:pt>
                  <c:pt idx="4">
                    <c:v>Личные подсобные и другие индивидуальные хозяйства граждан</c:v>
                  </c:pt>
                  <c:pt idx="6">
                    <c:v>Некоммерческие обьединения граждан</c:v>
                  </c:pt>
                </c:lvl>
              </c:multiLvlStrCache>
            </c:multiLvlStrRef>
          </c:cat>
          <c:val>
            <c:numRef>
              <c:f>[4]Лист1!$A$5:$H$5</c:f>
              <c:numCache>
                <c:formatCode>General</c:formatCode>
                <c:ptCount val="8"/>
                <c:pt idx="0">
                  <c:v>76.3</c:v>
                </c:pt>
                <c:pt idx="1">
                  <c:v>88.9</c:v>
                </c:pt>
                <c:pt idx="2">
                  <c:v>66.099999999999994</c:v>
                </c:pt>
                <c:pt idx="3">
                  <c:v>94.3</c:v>
                </c:pt>
                <c:pt idx="4">
                  <c:v>79.7</c:v>
                </c:pt>
                <c:pt idx="5">
                  <c:v>83.2</c:v>
                </c:pt>
                <c:pt idx="6">
                  <c:v>89</c:v>
                </c:pt>
                <c:pt idx="7">
                  <c:v>96.9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533248"/>
        <c:axId val="128534784"/>
      </c:barChart>
      <c:catAx>
        <c:axId val="1285332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28534784"/>
        <c:crosses val="autoZero"/>
        <c:auto val="1"/>
        <c:lblAlgn val="ctr"/>
        <c:lblOffset val="100"/>
        <c:noMultiLvlLbl val="0"/>
      </c:catAx>
      <c:valAx>
        <c:axId val="1285347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28533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35433070866141736" l="0.82677165354330717" r="0.82677165354330717" t="0.74803149606299213" header="0.31496062992125984" footer="0.31496062992125984"/>
    <c:pageSetup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86CA64"/>
              </a:solidFill>
            </c:spPr>
          </c:dPt>
          <c:dPt>
            <c:idx val="1"/>
            <c:invertIfNegative val="0"/>
            <c:bubble3D val="0"/>
            <c:spPr>
              <a:solidFill>
                <a:srgbClr val="4A7911"/>
              </a:solidFill>
            </c:spPr>
          </c:dPt>
          <c:dPt>
            <c:idx val="2"/>
            <c:invertIfNegative val="0"/>
            <c:bubble3D val="0"/>
            <c:spPr>
              <a:solidFill>
                <a:srgbClr val="31BDBA"/>
              </a:solidFill>
            </c:spPr>
          </c:dPt>
          <c:dPt>
            <c:idx val="3"/>
            <c:invertIfNegative val="0"/>
            <c:bubble3D val="0"/>
            <c:spPr>
              <a:solidFill>
                <a:srgbClr val="0D5E67"/>
              </a:solidFill>
            </c:spPr>
          </c:dPt>
          <c:dPt>
            <c:idx val="4"/>
            <c:invertIfNegative val="0"/>
            <c:bubble3D val="0"/>
            <c:spPr>
              <a:solidFill>
                <a:srgbClr val="4993E5"/>
              </a:solidFill>
            </c:spPr>
          </c:dPt>
          <c:dPt>
            <c:idx val="5"/>
            <c:invertIfNegative val="0"/>
            <c:bubble3D val="0"/>
            <c:spPr>
              <a:solidFill>
                <a:srgbClr val="11559F"/>
              </a:solidFill>
            </c:spPr>
          </c:dPt>
          <c:dPt>
            <c:idx val="6"/>
            <c:invertIfNegative val="0"/>
            <c:bubble3D val="0"/>
            <c:spPr>
              <a:solidFill>
                <a:srgbClr val="9E77D7"/>
              </a:solidFill>
            </c:spPr>
          </c:dPt>
          <c:dPt>
            <c:idx val="7"/>
            <c:invertIfNegative val="0"/>
            <c:bubble3D val="0"/>
            <c:spPr>
              <a:solidFill>
                <a:srgbClr val="582880"/>
              </a:solidFill>
            </c:spPr>
          </c:dPt>
          <c:dLbls>
            <c:txPr>
              <a:bodyPr/>
              <a:lstStyle/>
              <a:p>
                <a:pPr>
                  <a:defRPr sz="12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[5]Лист1!$A$5:$H$6</c:f>
              <c:multiLvlStrCache>
                <c:ptCount val="8"/>
                <c:lvl>
                  <c:pt idx="0">
                    <c:v>Российская федерация</c:v>
                  </c:pt>
                  <c:pt idx="1">
                    <c:v>Пензенская область</c:v>
                  </c:pt>
                  <c:pt idx="2">
                    <c:v>Российская федерация</c:v>
                  </c:pt>
                  <c:pt idx="3">
                    <c:v>Пензенская область</c:v>
                  </c:pt>
                  <c:pt idx="4">
                    <c:v>Российская федерация</c:v>
                  </c:pt>
                  <c:pt idx="5">
                    <c:v>Пензенская область</c:v>
                  </c:pt>
                  <c:pt idx="6">
                    <c:v>Российская федерация</c:v>
                  </c:pt>
                  <c:pt idx="7">
                    <c:v>Пензенская область</c:v>
                  </c:pt>
                </c:lvl>
                <c:lvl>
                  <c:pt idx="0">
                    <c:v>Сельскохозяйственные организации</c:v>
                  </c:pt>
                  <c:pt idx="2">
                    <c:v>Крестьянские (фермерские)хозяйства и индивидуальные предприниматели</c:v>
                  </c:pt>
                  <c:pt idx="4">
                    <c:v>Личные подсобные и другие индивидуальные хозяйства граждан</c:v>
                  </c:pt>
                  <c:pt idx="6">
                    <c:v>Некоммерческие обьединения граждан</c:v>
                  </c:pt>
                </c:lvl>
              </c:multiLvlStrCache>
            </c:multiLvlStrRef>
          </c:cat>
          <c:val>
            <c:numRef>
              <c:f>[5]Лист1!$A$7:$H$7</c:f>
              <c:numCache>
                <c:formatCode>General</c:formatCode>
                <c:ptCount val="8"/>
                <c:pt idx="0">
                  <c:v>88.8</c:v>
                </c:pt>
                <c:pt idx="1">
                  <c:v>82.3</c:v>
                </c:pt>
                <c:pt idx="2">
                  <c:v>91.6</c:v>
                </c:pt>
                <c:pt idx="3">
                  <c:v>95.1</c:v>
                </c:pt>
                <c:pt idx="4">
                  <c:v>67.5</c:v>
                </c:pt>
                <c:pt idx="5">
                  <c:v>61.7</c:v>
                </c:pt>
                <c:pt idx="6">
                  <c:v>84.6</c:v>
                </c:pt>
                <c:pt idx="7">
                  <c:v>92.6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0717184"/>
        <c:axId val="130718720"/>
      </c:barChart>
      <c:catAx>
        <c:axId val="1307171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anose="020B0604020202020204" pitchFamily="34" charset="0"/>
              </a:defRPr>
            </a:pPr>
            <a:endParaRPr lang="ru-RU"/>
          </a:p>
        </c:txPr>
        <c:crossAx val="130718720"/>
        <c:crosses val="autoZero"/>
        <c:auto val="1"/>
        <c:lblAlgn val="ctr"/>
        <c:lblOffset val="100"/>
        <c:noMultiLvlLbl val="0"/>
      </c:catAx>
      <c:valAx>
        <c:axId val="1307187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07171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>
      <c:oddHeader>&amp;C&amp;P</c:oddHeader>
    </c:headerFooter>
    <c:pageMargins b="0.35433070866141736" l="0.82677165354330717" r="0.82677165354330717" t="0.74803149606299213" header="0.31496062992125984" footer="0.31496062992125984"/>
    <c:pageSetup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baseline="0">
                <a:latin typeface="Arial" pitchFamily="34" charset="0"/>
                <a:cs typeface="Arial" pitchFamily="34" charset="0"/>
              </a:defRPr>
            </a:pPr>
            <a:r>
              <a:rPr lang="ru-RU" sz="1200" b="0" baseline="0">
                <a:latin typeface="Arial" pitchFamily="34" charset="0"/>
                <a:cs typeface="Arial" pitchFamily="34" charset="0"/>
              </a:rPr>
              <a:t>Пензенская область </a:t>
            </a:r>
          </a:p>
        </c:rich>
      </c:tx>
      <c:overlay val="0"/>
    </c:title>
    <c:autoTitleDeleted val="0"/>
    <c:view3D>
      <c:rotX val="30"/>
      <c:rotY val="230"/>
      <c:rAngAx val="0"/>
      <c:perspective val="8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277001931362353E-2"/>
          <c:y val="0"/>
          <c:w val="0.89300921111276188"/>
          <c:h val="0.9544185130226268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</c:dPt>
          <c:dPt>
            <c:idx val="1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bubble3D val="0"/>
            <c:spPr>
              <a:solidFill>
                <a:srgbClr val="6666FF"/>
              </a:solidFill>
            </c:spPr>
          </c:dPt>
          <c:dPt>
            <c:idx val="3"/>
            <c:bubble3D val="0"/>
            <c:spPr>
              <a:solidFill>
                <a:srgbClr val="00CC99"/>
              </a:solidFill>
            </c:spPr>
          </c:dPt>
          <c:dPt>
            <c:idx val="4"/>
            <c:bubble3D val="0"/>
            <c:spPr>
              <a:solidFill>
                <a:srgbClr val="FFCCCC"/>
              </a:solidFill>
            </c:spPr>
          </c:dPt>
          <c:dLbls>
            <c:dLbl>
              <c:idx val="0"/>
              <c:layout>
                <c:manualLayout>
                  <c:x val="0.12465161194473333"/>
                  <c:y val="7.71880409810667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24735997622938641"/>
                  <c:y val="-0.11164692731726829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7.292576635467736E-2"/>
                  <c:y val="2.6440253358095418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0.12396870202545436"/>
                  <c:y val="2.6440253358095418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txPr>
              <a:bodyPr/>
              <a:lstStyle/>
              <a:p>
                <a:pPr algn="ctr">
                  <a:defRPr lang="ru-RU" sz="1200" b="0" i="0" u="none" strike="noStrike" kern="1200" baseline="0">
                    <a:solidFill>
                      <a:sysClr val="windowText" lastClr="000000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ru-RU"/>
              </a:p>
            </c:txPr>
            <c:showLegendKey val="1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'Диаг 3а'!$A$6:$E$6</c:f>
              <c:strCache>
                <c:ptCount val="5"/>
                <c:pt idx="0">
                  <c:v>Зерновые и зернобобовые культуры</c:v>
                </c:pt>
                <c:pt idx="1">
                  <c:v>Технические культуры</c:v>
                </c:pt>
                <c:pt idx="2">
                  <c:v>Картофель</c:v>
                </c:pt>
                <c:pt idx="3">
                  <c:v>Овощные и бахчевые культуры</c:v>
                </c:pt>
                <c:pt idx="4">
                  <c:v>Кормовые культуры</c:v>
                </c:pt>
              </c:strCache>
            </c:strRef>
          </c:cat>
          <c:val>
            <c:numRef>
              <c:f>'Диаг 3а'!$A$7:$E$7</c:f>
              <c:numCache>
                <c:formatCode>0.0</c:formatCode>
                <c:ptCount val="5"/>
                <c:pt idx="0">
                  <c:v>57</c:v>
                </c:pt>
                <c:pt idx="1">
                  <c:v>29</c:v>
                </c:pt>
                <c:pt idx="2">
                  <c:v>0.2</c:v>
                </c:pt>
                <c:pt idx="3">
                  <c:v>0.2</c:v>
                </c:pt>
                <c:pt idx="4">
                  <c:v>13.6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b"/>
      <c:overlay val="0"/>
      <c:txPr>
        <a:bodyPr/>
        <a:lstStyle/>
        <a:p>
          <a:pPr>
            <a:defRPr lang="ru-RU" sz="12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</c:spPr>
          </c:dPt>
          <c:dPt>
            <c:idx val="1"/>
            <c:invertIfNegative val="0"/>
            <c:bubble3D val="0"/>
            <c:spPr>
              <a:solidFill>
                <a:srgbClr val="F4A556"/>
              </a:solidFill>
            </c:spPr>
          </c:dPt>
          <c:dPt>
            <c:idx val="2"/>
            <c:invertIfNegative val="0"/>
            <c:bubble3D val="0"/>
            <c:spPr>
              <a:solidFill>
                <a:srgbClr val="AF4E05"/>
              </a:solidFill>
            </c:spPr>
          </c:dPt>
          <c:dLbls>
            <c:dLbl>
              <c:idx val="0"/>
              <c:layout>
                <c:manualLayout>
                  <c:x val="-2.4286581663630845E-3"/>
                  <c:y val="0.358265356591602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0.1646193964256183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0.136379360568078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aseline="0">
                    <a:latin typeface="Arial" panose="020B0604020202020204" pitchFamily="34" charset="0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[2]Лист1!$M$396:$M$398</c:f>
              <c:strCache>
                <c:ptCount val="3"/>
                <c:pt idx="0">
                  <c:v>ВСХП-2006</c:v>
                </c:pt>
                <c:pt idx="1">
                  <c:v>Статотчетность</c:v>
                </c:pt>
                <c:pt idx="2">
                  <c:v>ВСХП-2016</c:v>
                </c:pt>
              </c:strCache>
            </c:strRef>
          </c:cat>
          <c:val>
            <c:numRef>
              <c:f>[2]Лист1!$N$396:$N$398</c:f>
              <c:numCache>
                <c:formatCode>General</c:formatCode>
                <c:ptCount val="3"/>
                <c:pt idx="0">
                  <c:v>184455</c:v>
                </c:pt>
                <c:pt idx="1">
                  <c:v>73767</c:v>
                </c:pt>
                <c:pt idx="2">
                  <c:v>78759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40"/>
        <c:axId val="119023488"/>
        <c:axId val="119024640"/>
      </c:barChart>
      <c:catAx>
        <c:axId val="11902348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aseline="0">
                <a:latin typeface="Arial" panose="020B0604020202020204" pitchFamily="34" charset="0"/>
              </a:defRPr>
            </a:pPr>
            <a:endParaRPr lang="ru-RU"/>
          </a:p>
        </c:txPr>
        <c:crossAx val="119024640"/>
        <c:crosses val="autoZero"/>
        <c:auto val="1"/>
        <c:lblAlgn val="ctr"/>
        <c:lblOffset val="100"/>
        <c:noMultiLvlLbl val="0"/>
      </c:catAx>
      <c:valAx>
        <c:axId val="1190246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19023488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baseline="0">
                <a:latin typeface="Arial" pitchFamily="34" charset="0"/>
                <a:cs typeface="Arial" pitchFamily="34" charset="0"/>
              </a:defRPr>
            </a:pPr>
            <a:r>
              <a:rPr lang="ru-RU" sz="1200" b="0" baseline="0">
                <a:latin typeface="Arial" pitchFamily="34" charset="0"/>
                <a:cs typeface="Arial" pitchFamily="34" charset="0"/>
              </a:rPr>
              <a:t>Российская федерация </a:t>
            </a:r>
          </a:p>
        </c:rich>
      </c:tx>
      <c:overlay val="0"/>
    </c:title>
    <c:autoTitleDeleted val="0"/>
    <c:view3D>
      <c:rotX val="30"/>
      <c:rotY val="27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5573601355986"/>
          <c:y val="3.377745592950402E-2"/>
          <c:w val="0.78855484317160129"/>
          <c:h val="0.78574332239889866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</c:dPt>
          <c:dPt>
            <c:idx val="1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bubble3D val="0"/>
            <c:spPr>
              <a:solidFill>
                <a:srgbClr val="6666FF"/>
              </a:solidFill>
            </c:spPr>
          </c:dPt>
          <c:dPt>
            <c:idx val="3"/>
            <c:bubble3D val="0"/>
            <c:spPr>
              <a:solidFill>
                <a:srgbClr val="00CC99"/>
              </a:solidFill>
            </c:spPr>
          </c:dPt>
          <c:dPt>
            <c:idx val="4"/>
            <c:bubble3D val="0"/>
            <c:spPr>
              <a:solidFill>
                <a:srgbClr val="FFCCCC"/>
              </a:solidFill>
            </c:spPr>
          </c:dPt>
          <c:dLbls>
            <c:dLbl>
              <c:idx val="0"/>
              <c:layout>
                <c:manualLayout>
                  <c:x val="-8.5653985476437475E-2"/>
                  <c:y val="8.5095642778839603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0073366099216"/>
                  <c:y val="1.8052525718339128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9.9591730299371323E-2"/>
                  <c:y val="9.7911528953434687E-3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6165677454465061"/>
                  <c:y val="-0.12871308927706834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 algn="ctr">
                  <a:defRPr lang="ru-RU" sz="1200" b="0" i="0" u="none" strike="noStrike" kern="1200" baseline="0">
                    <a:solidFill>
                      <a:sysClr val="windowText" lastClr="000000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ru-RU"/>
              </a:p>
            </c:txPr>
            <c:showLegendKey val="1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'Диаг 3а'!$A$10:$E$10</c:f>
              <c:strCache>
                <c:ptCount val="5"/>
                <c:pt idx="0">
                  <c:v>Зерновые и зернобобовые культуры</c:v>
                </c:pt>
                <c:pt idx="1">
                  <c:v>Технические культуры</c:v>
                </c:pt>
                <c:pt idx="2">
                  <c:v>Картофель</c:v>
                </c:pt>
                <c:pt idx="3">
                  <c:v>Овощные и бахчевые культуры</c:v>
                </c:pt>
                <c:pt idx="4">
                  <c:v>Кормовые культуры</c:v>
                </c:pt>
              </c:strCache>
            </c:strRef>
          </c:cat>
          <c:val>
            <c:numRef>
              <c:f>'Диаг 3а'!$A$11:$E$11</c:f>
              <c:numCache>
                <c:formatCode>General</c:formatCode>
                <c:ptCount val="5"/>
                <c:pt idx="0">
                  <c:v>58.9</c:v>
                </c:pt>
                <c:pt idx="1">
                  <c:v>17.3</c:v>
                </c:pt>
                <c:pt idx="2">
                  <c:v>0.4</c:v>
                </c:pt>
                <c:pt idx="3">
                  <c:v>0.2</c:v>
                </c:pt>
                <c:pt idx="4">
                  <c:v>23.2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b"/>
      <c:overlay val="0"/>
      <c:txPr>
        <a:bodyPr/>
        <a:lstStyle/>
        <a:p>
          <a:pPr>
            <a:defRPr sz="1200" baseline="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baseline="0">
                <a:latin typeface="Arial" pitchFamily="34" charset="0"/>
                <a:cs typeface="Arial" pitchFamily="34" charset="0"/>
              </a:defRPr>
            </a:pPr>
            <a:r>
              <a:rPr lang="ru-RU" sz="1200" b="0" baseline="0">
                <a:latin typeface="Arial" pitchFamily="34" charset="0"/>
                <a:cs typeface="Arial" pitchFamily="34" charset="0"/>
              </a:rPr>
              <a:t>Пензенская область </a:t>
            </a:r>
          </a:p>
        </c:rich>
      </c:tx>
      <c:overlay val="0"/>
    </c:title>
    <c:autoTitleDeleted val="0"/>
    <c:view3D>
      <c:rotX val="30"/>
      <c:rotY val="25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8178824345070079E-2"/>
          <c:y val="0"/>
          <c:w val="0.87099663249640968"/>
          <c:h val="0.92656315986978766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</c:dPt>
          <c:dPt>
            <c:idx val="1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bubble3D val="0"/>
            <c:spPr>
              <a:solidFill>
                <a:srgbClr val="6666FF"/>
              </a:solidFill>
            </c:spPr>
          </c:dPt>
          <c:dPt>
            <c:idx val="3"/>
            <c:bubble3D val="0"/>
            <c:spPr>
              <a:solidFill>
                <a:srgbClr val="00CC99"/>
              </a:solidFill>
            </c:spPr>
          </c:dPt>
          <c:dPt>
            <c:idx val="4"/>
            <c:bubble3D val="0"/>
            <c:spPr>
              <a:solidFill>
                <a:srgbClr val="FFCCCC"/>
              </a:solidFill>
            </c:spPr>
          </c:dPt>
          <c:dLbls>
            <c:dLbl>
              <c:idx val="0"/>
              <c:layout>
                <c:manualLayout>
                  <c:x val="0.10743933541326202"/>
                  <c:y val="8.7383060356189604E-2"/>
                </c:manualLayout>
              </c:layout>
              <c:spPr/>
              <c:txPr>
                <a:bodyPr/>
                <a:lstStyle/>
                <a:p>
                  <a:pPr algn="ctr">
                    <a:defRPr lang="ru-RU" sz="1200" b="0" i="0" u="none" strike="noStrike" kern="1200" baseline="0">
                      <a:solidFill>
                        <a:sysClr val="windowText" lastClr="000000"/>
                      </a:solidFill>
                      <a:latin typeface="Arial" pitchFamily="34" charset="0"/>
                      <a:ea typeface="+mn-ea"/>
                      <a:cs typeface="Arial" pitchFamily="34" charset="0"/>
                    </a:defRPr>
                  </a:pPr>
                  <a:endParaRPr lang="ru-RU"/>
                </a:p>
              </c:txPr>
              <c:showLegendKey val="1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21666419056108552"/>
                  <c:y val="-0.11900736043311584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0026184816520577"/>
                  <c:y val="1.1246424365637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041227157926015E-2"/>
                  <c:y val="1.8843338861866558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1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'Диаг 3б'!$A$6:$E$6</c:f>
              <c:strCache>
                <c:ptCount val="5"/>
                <c:pt idx="0">
                  <c:v>Зерновые и зернобобовые культуры</c:v>
                </c:pt>
                <c:pt idx="1">
                  <c:v>Технические культуры</c:v>
                </c:pt>
                <c:pt idx="2">
                  <c:v>Картофель</c:v>
                </c:pt>
                <c:pt idx="3">
                  <c:v>Овощные и бахчевые культуры</c:v>
                </c:pt>
                <c:pt idx="4">
                  <c:v>Кормовые культуры</c:v>
                </c:pt>
              </c:strCache>
            </c:strRef>
          </c:cat>
          <c:val>
            <c:numRef>
              <c:f>'Диаг 3б'!$A$7:$E$7</c:f>
              <c:numCache>
                <c:formatCode>General</c:formatCode>
                <c:ptCount val="5"/>
                <c:pt idx="0">
                  <c:v>51.2</c:v>
                </c:pt>
                <c:pt idx="1">
                  <c:v>29.4</c:v>
                </c:pt>
                <c:pt idx="2">
                  <c:v>0.7</c:v>
                </c:pt>
                <c:pt idx="3">
                  <c:v>0.8</c:v>
                </c:pt>
                <c:pt idx="4">
                  <c:v>17.899999999999999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b"/>
      <c:overlay val="0"/>
      <c:txPr>
        <a:bodyPr/>
        <a:lstStyle/>
        <a:p>
          <a:pPr>
            <a:defRPr lang="ru-RU" sz="12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>
      <c:oddHeader>&amp;C&amp;P</c:oddHeader>
    </c:headerFooter>
    <c:pageMargins b="0.35433070866141736" l="0.82677165354330717" r="0.82677165354330717" t="0.74803149606299213" header="0.31496062992125984" footer="0.31496062992125984"/>
    <c:pageSetup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baseline="0">
                <a:latin typeface="Arial" pitchFamily="34" charset="0"/>
                <a:cs typeface="Arial" pitchFamily="34" charset="0"/>
              </a:defRPr>
            </a:pPr>
            <a:r>
              <a:rPr lang="ru-RU" sz="1200" b="0" baseline="0">
                <a:latin typeface="Arial" pitchFamily="34" charset="0"/>
                <a:cs typeface="Arial" pitchFamily="34" charset="0"/>
              </a:rPr>
              <a:t>Российская федерация </a:t>
            </a:r>
          </a:p>
        </c:rich>
      </c:tx>
      <c:overlay val="0"/>
    </c:title>
    <c:autoTitleDeleted val="0"/>
    <c:view3D>
      <c:rotX val="30"/>
      <c:rotY val="24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6617517842667071E-2"/>
          <c:y val="6.4280986352872604E-2"/>
          <c:w val="0.82023230897433708"/>
          <c:h val="0.81370489195365314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</c:dPt>
          <c:dPt>
            <c:idx val="1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bubble3D val="0"/>
            <c:spPr>
              <a:solidFill>
                <a:srgbClr val="6666FF"/>
              </a:solidFill>
            </c:spPr>
          </c:dPt>
          <c:dPt>
            <c:idx val="3"/>
            <c:bubble3D val="0"/>
            <c:spPr>
              <a:solidFill>
                <a:srgbClr val="00CC99"/>
              </a:solidFill>
            </c:spPr>
          </c:dPt>
          <c:dPt>
            <c:idx val="4"/>
            <c:bubble3D val="0"/>
            <c:spPr>
              <a:solidFill>
                <a:srgbClr val="FFCCCC"/>
              </a:solidFill>
            </c:spPr>
          </c:dPt>
          <c:dLbls>
            <c:dLbl>
              <c:idx val="0"/>
              <c:layout>
                <c:manualLayout>
                  <c:x val="-2.6616214009965816E-2"/>
                  <c:y val="0.10770308215757636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2431058428711529"/>
                  <c:y val="2.21502867311844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8214372771438127E-2"/>
                  <c:y val="1.5294197944294229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 algn="ctr">
                  <a:defRPr lang="ru-RU" sz="1200" b="0" i="0" u="none" strike="noStrike" kern="1200" baseline="0">
                    <a:solidFill>
                      <a:sysClr val="windowText" lastClr="000000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ru-RU"/>
              </a:p>
            </c:txPr>
            <c:showLegendKey val="1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'Диаг 3б'!$A$10:$E$10</c:f>
              <c:strCache>
                <c:ptCount val="5"/>
                <c:pt idx="0">
                  <c:v>Зерновые и зернобобовые культуры</c:v>
                </c:pt>
                <c:pt idx="1">
                  <c:v>Технические культуры</c:v>
                </c:pt>
                <c:pt idx="2">
                  <c:v>Картофель</c:v>
                </c:pt>
                <c:pt idx="3">
                  <c:v>Овощные и бахчевые культуры</c:v>
                </c:pt>
                <c:pt idx="4">
                  <c:v>Кормовые культуры</c:v>
                </c:pt>
              </c:strCache>
            </c:strRef>
          </c:cat>
          <c:val>
            <c:numRef>
              <c:f>'Диаг 3б'!$A$11:$E$11</c:f>
              <c:numCache>
                <c:formatCode>General</c:formatCode>
                <c:ptCount val="5"/>
                <c:pt idx="0">
                  <c:v>67.2</c:v>
                </c:pt>
                <c:pt idx="1">
                  <c:v>18.399999999999999</c:v>
                </c:pt>
                <c:pt idx="2">
                  <c:v>0.7</c:v>
                </c:pt>
                <c:pt idx="3">
                  <c:v>0.8</c:v>
                </c:pt>
                <c:pt idx="4">
                  <c:v>12.9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b"/>
      <c:overlay val="0"/>
      <c:txPr>
        <a:bodyPr/>
        <a:lstStyle/>
        <a:p>
          <a:pPr>
            <a:defRPr sz="1200" baseline="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baseline="0">
                <a:latin typeface="Arial" pitchFamily="34" charset="0"/>
                <a:cs typeface="Arial" pitchFamily="34" charset="0"/>
              </a:defRPr>
            </a:pPr>
            <a:r>
              <a:rPr lang="ru-RU" sz="1200" b="0" baseline="0">
                <a:latin typeface="Arial" pitchFamily="34" charset="0"/>
                <a:cs typeface="Arial" pitchFamily="34" charset="0"/>
              </a:rPr>
              <a:t>Пензенская область </a:t>
            </a:r>
          </a:p>
        </c:rich>
      </c:tx>
      <c:overlay val="0"/>
    </c:title>
    <c:autoTitleDeleted val="0"/>
    <c:view3D>
      <c:rotX val="30"/>
      <c:rotY val="16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8178824345070079E-2"/>
          <c:y val="0"/>
          <c:w val="0.87099663249640968"/>
          <c:h val="0.92656315986978766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</c:dPt>
          <c:dPt>
            <c:idx val="1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bubble3D val="0"/>
            <c:spPr>
              <a:solidFill>
                <a:srgbClr val="6666FF"/>
              </a:solidFill>
            </c:spPr>
          </c:dPt>
          <c:dPt>
            <c:idx val="3"/>
            <c:bubble3D val="0"/>
            <c:spPr>
              <a:solidFill>
                <a:srgbClr val="00CC99"/>
              </a:solidFill>
            </c:spPr>
          </c:dPt>
          <c:dPt>
            <c:idx val="4"/>
            <c:bubble3D val="0"/>
            <c:spPr>
              <a:solidFill>
                <a:srgbClr val="FFCCCC"/>
              </a:solidFill>
            </c:spPr>
          </c:dPt>
          <c:dLbls>
            <c:dLbl>
              <c:idx val="0"/>
              <c:layout>
                <c:manualLayout>
                  <c:x val="-2.7780666567622445E-2"/>
                  <c:y val="-0.13545976486652361"/>
                </c:manualLayout>
              </c:layout>
              <c:spPr/>
              <c:txPr>
                <a:bodyPr/>
                <a:lstStyle/>
                <a:p>
                  <a:pPr algn="ctr">
                    <a:defRPr lang="ru-RU" sz="1200" b="0" i="0" u="none" strike="noStrike" kern="1200" baseline="0">
                      <a:solidFill>
                        <a:sysClr val="windowText" lastClr="000000"/>
                      </a:solidFill>
                      <a:latin typeface="Arial" pitchFamily="34" charset="0"/>
                      <a:ea typeface="+mn-ea"/>
                      <a:cs typeface="Arial" pitchFamily="34" charset="0"/>
                    </a:defRPr>
                  </a:pPr>
                  <a:endParaRPr lang="ru-RU"/>
                </a:p>
              </c:txPr>
              <c:showLegendKey val="1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2914871490120338E-3"/>
                  <c:y val="1.7737100499003629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2134695191402961"/>
                  <c:y val="5.9360216175087098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0.2015505373149111"/>
                  <c:y val="4.416638718262942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0.23045746050611599"/>
                  <c:y val="-9.493870027759644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1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'Диаг 3в'!$A$6:$E$6</c:f>
              <c:strCache>
                <c:ptCount val="5"/>
                <c:pt idx="0">
                  <c:v>Зерновые и зернобобовые культуры</c:v>
                </c:pt>
                <c:pt idx="1">
                  <c:v>Технические культуры</c:v>
                </c:pt>
                <c:pt idx="2">
                  <c:v>Картофель</c:v>
                </c:pt>
                <c:pt idx="3">
                  <c:v>Овощные и бахчевые культуры</c:v>
                </c:pt>
                <c:pt idx="4">
                  <c:v>Кормовые культуры</c:v>
                </c:pt>
              </c:strCache>
            </c:strRef>
          </c:cat>
          <c:val>
            <c:numRef>
              <c:f>'Диаг 3в'!$A$7:$E$7</c:f>
              <c:numCache>
                <c:formatCode>0.0</c:formatCode>
                <c:ptCount val="5"/>
                <c:pt idx="0">
                  <c:v>10.199999999999999</c:v>
                </c:pt>
                <c:pt idx="1">
                  <c:v>2.2000000000000002</c:v>
                </c:pt>
                <c:pt idx="2">
                  <c:v>52.3</c:v>
                </c:pt>
                <c:pt idx="3">
                  <c:v>10</c:v>
                </c:pt>
                <c:pt idx="4">
                  <c:v>25.3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b"/>
      <c:overlay val="0"/>
      <c:txPr>
        <a:bodyPr/>
        <a:lstStyle/>
        <a:p>
          <a:pPr>
            <a:defRPr sz="12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>
      <c:oddHeader>&amp;C&amp;P</c:oddHeader>
    </c:headerFooter>
    <c:pageMargins b="0.35433070866141736" l="0.82677165354330717" r="0.82677165354330717" t="0.74803149606299213" header="0.31496062992125984" footer="0.31496062992125984"/>
    <c:pageSetup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baseline="0">
                <a:latin typeface="Arial" pitchFamily="34" charset="0"/>
                <a:cs typeface="Arial" pitchFamily="34" charset="0"/>
              </a:defRPr>
            </a:pPr>
            <a:r>
              <a:rPr lang="ru-RU" sz="1200" b="0" baseline="0">
                <a:latin typeface="Arial" pitchFamily="34" charset="0"/>
                <a:cs typeface="Arial" pitchFamily="34" charset="0"/>
              </a:rPr>
              <a:t>Российская федерация </a:t>
            </a:r>
          </a:p>
        </c:rich>
      </c:tx>
      <c:overlay val="0"/>
    </c:title>
    <c:autoTitleDeleted val="0"/>
    <c:view3D>
      <c:rotX val="30"/>
      <c:rotY val="14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6617517842667071E-2"/>
          <c:y val="6.4280986352872604E-2"/>
          <c:w val="0.82023230897433708"/>
          <c:h val="0.81370489195365314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</c:dPt>
          <c:dPt>
            <c:idx val="1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bubble3D val="0"/>
            <c:spPr>
              <a:solidFill>
                <a:srgbClr val="6666FF"/>
              </a:solidFill>
            </c:spPr>
          </c:dPt>
          <c:dPt>
            <c:idx val="3"/>
            <c:bubble3D val="0"/>
            <c:spPr>
              <a:solidFill>
                <a:srgbClr val="00CC99"/>
              </a:solidFill>
            </c:spPr>
          </c:dPt>
          <c:dPt>
            <c:idx val="4"/>
            <c:bubble3D val="0"/>
            <c:spPr>
              <a:solidFill>
                <a:srgbClr val="FFCCCC"/>
              </a:solidFill>
            </c:spPr>
          </c:dPt>
          <c:dLbls>
            <c:dLbl>
              <c:idx val="0"/>
              <c:layout>
                <c:manualLayout>
                  <c:x val="-7.5572184146528124E-2"/>
                  <c:y val="-0.1668286916527409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20494413360317001"/>
                  <c:y val="2.2150286731184483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0.1520443529871941"/>
                  <c:y val="6.1049493579347108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0.19484657290408894"/>
                  <c:y val="-8.3699165536294695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 algn="ctr">
                  <a:defRPr lang="ru-RU" sz="1200" b="0" i="0" u="none" strike="noStrike" kern="1200" baseline="0">
                    <a:solidFill>
                      <a:sysClr val="windowText" lastClr="000000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ru-RU"/>
              </a:p>
            </c:txPr>
            <c:showLegendKey val="1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'Диаг 3в'!$A$10:$E$10</c:f>
              <c:strCache>
                <c:ptCount val="5"/>
                <c:pt idx="0">
                  <c:v>Зерновые и зернобобовые культуры</c:v>
                </c:pt>
                <c:pt idx="1">
                  <c:v>Технические культуры</c:v>
                </c:pt>
                <c:pt idx="2">
                  <c:v>Картофель</c:v>
                </c:pt>
                <c:pt idx="3">
                  <c:v>Овощные и бахчевые культуры</c:v>
                </c:pt>
                <c:pt idx="4">
                  <c:v>Кормовые культуры</c:v>
                </c:pt>
              </c:strCache>
            </c:strRef>
          </c:cat>
          <c:val>
            <c:numRef>
              <c:f>'Диаг 3в'!$A$11:$E$11</c:f>
              <c:numCache>
                <c:formatCode>General</c:formatCode>
                <c:ptCount val="5"/>
                <c:pt idx="0">
                  <c:v>18.5</c:v>
                </c:pt>
                <c:pt idx="1">
                  <c:v>1.8</c:v>
                </c:pt>
                <c:pt idx="2">
                  <c:v>41.9</c:v>
                </c:pt>
                <c:pt idx="3">
                  <c:v>16.7</c:v>
                </c:pt>
                <c:pt idx="4">
                  <c:v>21.1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b"/>
      <c:overlay val="0"/>
      <c:txPr>
        <a:bodyPr/>
        <a:lstStyle/>
        <a:p>
          <a:pPr>
            <a:defRPr sz="1200" baseline="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592699490618477E-2"/>
          <c:y val="4.4041456766547915E-2"/>
          <c:w val="0.96407300509381522"/>
          <c:h val="0.89712886692082017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</c:spPr>
          </c:dPt>
          <c:dPt>
            <c:idx val="1"/>
            <c:invertIfNegative val="0"/>
            <c:bubble3D val="0"/>
            <c:spPr>
              <a:solidFill>
                <a:srgbClr val="F4A556"/>
              </a:solidFill>
            </c:spPr>
          </c:dPt>
          <c:dPt>
            <c:idx val="2"/>
            <c:invertIfNegative val="0"/>
            <c:bubble3D val="0"/>
            <c:spPr>
              <a:solidFill>
                <a:srgbClr val="AF4E05"/>
              </a:solidFill>
            </c:spPr>
          </c:dPt>
          <c:dLbls>
            <c:dLbl>
              <c:idx val="0"/>
              <c:layout>
                <c:manualLayout>
                  <c:x val="0"/>
                  <c:y val="0.300023330417031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3333333333332829E-3"/>
                  <c:y val="0.272245552639253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0185067526415994E-16"/>
                  <c:y val="0.230578885972586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aseline="0">
                    <a:latin typeface="Arial" panose="020B0604020202020204" pitchFamily="34" charset="0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[2]Лист1!$N$424:$N$426</c:f>
              <c:strCache>
                <c:ptCount val="3"/>
                <c:pt idx="0">
                  <c:v>ВСХП-2006</c:v>
                </c:pt>
                <c:pt idx="1">
                  <c:v>Статотчетность</c:v>
                </c:pt>
                <c:pt idx="2">
                  <c:v>ВСХП-2016</c:v>
                </c:pt>
              </c:strCache>
            </c:strRef>
          </c:cat>
          <c:val>
            <c:numRef>
              <c:f>[2]Лист1!$O$424:$O$426</c:f>
              <c:numCache>
                <c:formatCode>General</c:formatCode>
                <c:ptCount val="3"/>
                <c:pt idx="0">
                  <c:v>116686</c:v>
                </c:pt>
                <c:pt idx="1">
                  <c:v>97025</c:v>
                </c:pt>
                <c:pt idx="2">
                  <c:v>98785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40"/>
        <c:axId val="119066624"/>
        <c:axId val="119068160"/>
      </c:barChart>
      <c:catAx>
        <c:axId val="11906662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aseline="0">
                <a:latin typeface="Arial" panose="020B0604020202020204" pitchFamily="34" charset="0"/>
              </a:defRPr>
            </a:pPr>
            <a:endParaRPr lang="ru-RU"/>
          </a:p>
        </c:txPr>
        <c:crossAx val="119068160"/>
        <c:crosses val="autoZero"/>
        <c:auto val="1"/>
        <c:lblAlgn val="ctr"/>
        <c:lblOffset val="100"/>
        <c:noMultiLvlLbl val="0"/>
      </c:catAx>
      <c:valAx>
        <c:axId val="1190681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19066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6.5023188510607385E-2"/>
          <c:w val="0.95214332474745067"/>
          <c:h val="0.85761265699404077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  <c:spPr>
              <a:solidFill>
                <a:srgbClr val="AF4E05"/>
              </a:solidFill>
            </c:spPr>
          </c:dPt>
          <c:dLbls>
            <c:dLbl>
              <c:idx val="0"/>
              <c:layout>
                <c:manualLayout>
                  <c:x val="0"/>
                  <c:y val="0.287037037037037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0.305555555555555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0185067526415994E-16"/>
                  <c:y val="0.28240740740740738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5473</a:t>
                    </a:r>
                    <a:r>
                      <a:rPr lang="ru-RU"/>
                      <a:t>8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[1]Лист1!$P$368:$P$370</c:f>
              <c:strCache>
                <c:ptCount val="3"/>
                <c:pt idx="0">
                  <c:v>ВСХП-2006</c:v>
                </c:pt>
                <c:pt idx="1">
                  <c:v>Статотчетность</c:v>
                </c:pt>
                <c:pt idx="2">
                  <c:v>ВСХП-2016</c:v>
                </c:pt>
              </c:strCache>
            </c:strRef>
          </c:cat>
          <c:val>
            <c:numRef>
              <c:f>[1]Лист1!$Q$368:$Q$370</c:f>
              <c:numCache>
                <c:formatCode>General</c:formatCode>
                <c:ptCount val="3"/>
                <c:pt idx="0">
                  <c:v>55751</c:v>
                </c:pt>
                <c:pt idx="1">
                  <c:v>58393</c:v>
                </c:pt>
                <c:pt idx="2">
                  <c:v>54739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4"/>
        <c:axId val="120473472"/>
        <c:axId val="120475008"/>
      </c:barChart>
      <c:catAx>
        <c:axId val="1204734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20475008"/>
        <c:crosses val="autoZero"/>
        <c:auto val="1"/>
        <c:lblAlgn val="ctr"/>
        <c:lblOffset val="100"/>
        <c:noMultiLvlLbl val="0"/>
      </c:catAx>
      <c:valAx>
        <c:axId val="120475008"/>
        <c:scaling>
          <c:orientation val="minMax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047347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6339733748004726E-2"/>
          <c:y val="4.7379547253015311E-2"/>
          <c:w val="0.8240205448653064"/>
          <c:h val="0.62519148120271617"/>
        </c:manualLayout>
      </c:layout>
      <c:bar3DChart>
        <c:barDir val="col"/>
        <c:grouping val="standard"/>
        <c:varyColors val="0"/>
        <c:ser>
          <c:idx val="0"/>
          <c:order val="0"/>
          <c:spPr>
            <a:gradFill>
              <a:gsLst>
                <a:gs pos="0">
                  <a:srgbClr val="FC6868"/>
                </a:gs>
                <a:gs pos="43000">
                  <a:srgbClr val="FFCFCF"/>
                </a:gs>
                <a:gs pos="93000">
                  <a:srgbClr val="B00404"/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"/>
                  <c:y val="-8.3603575136755343E-2"/>
                </c:manualLayout>
              </c:layout>
              <c:tx>
                <c:rich>
                  <a:bodyPr/>
                  <a:lstStyle/>
                  <a:p>
                    <a:r>
                      <a:rPr lang="en-US" sz="1200" baseline="0"/>
                      <a:t>3,7</a:t>
                    </a:r>
                    <a:endParaRPr lang="en-US" sz="110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5.1891874222813626E-2"/>
                </c:manualLayout>
              </c:layout>
              <c:tx>
                <c:rich>
                  <a:bodyPr/>
                  <a:lstStyle/>
                  <a:p>
                    <a:r>
                      <a:rPr lang="en-US" sz="1200" baseline="0"/>
                      <a:t>95,6</a:t>
                    </a:r>
                    <a:endParaRPr lang="en-US" sz="110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935371332160363E-3"/>
                  <c:y val="-7.4955014424230471E-2"/>
                </c:manualLayout>
              </c:layout>
              <c:tx>
                <c:rich>
                  <a:bodyPr/>
                  <a:lstStyle/>
                  <a:p>
                    <a:r>
                      <a:rPr lang="en-US" sz="1200" baseline="0"/>
                      <a:t>0,5</a:t>
                    </a:r>
                    <a:endParaRPr lang="en-US" sz="110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9351714516193423E-3"/>
                  <c:y val="-5.4774756124081052E-2"/>
                </c:manualLayout>
              </c:layout>
              <c:tx>
                <c:rich>
                  <a:bodyPr/>
                  <a:lstStyle/>
                  <a:p>
                    <a:r>
                      <a:rPr lang="en-US" sz="1200" baseline="0"/>
                      <a:t>0,2</a:t>
                    </a:r>
                    <a:endParaRPr lang="en-US" sz="110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aseline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[1]Лист1!$N$5:$Q$5</c:f>
              <c:strCache>
                <c:ptCount val="4"/>
                <c:pt idx="0">
                  <c:v>Владельцы садоводческих и огороднических участков</c:v>
                </c:pt>
                <c:pt idx="1">
                  <c:v>Личные подсобные хозяйства</c:v>
                </c:pt>
                <c:pt idx="2">
                  <c:v>Крестьянские (фермерские) хозяйства и индивидуальные предприниматели</c:v>
                </c:pt>
                <c:pt idx="3">
                  <c:v>Сельскохозяйственные организации</c:v>
                </c:pt>
              </c:strCache>
            </c:strRef>
          </c:cat>
          <c:val>
            <c:numRef>
              <c:f>[1]Лист1!$N$6:$Q$6</c:f>
              <c:numCache>
                <c:formatCode>General</c:formatCode>
                <c:ptCount val="4"/>
                <c:pt idx="0">
                  <c:v>3.7</c:v>
                </c:pt>
                <c:pt idx="1">
                  <c:v>95.6</c:v>
                </c:pt>
                <c:pt idx="2">
                  <c:v>0.5</c:v>
                </c:pt>
                <c:pt idx="3">
                  <c:v>0.2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120490624"/>
        <c:axId val="120509952"/>
        <c:axId val="120537088"/>
      </c:bar3DChart>
      <c:catAx>
        <c:axId val="12049062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120509952"/>
        <c:crosses val="autoZero"/>
        <c:auto val="1"/>
        <c:lblAlgn val="ctr"/>
        <c:lblOffset val="100"/>
        <c:noMultiLvlLbl val="0"/>
      </c:catAx>
      <c:valAx>
        <c:axId val="120509952"/>
        <c:scaling>
          <c:orientation val="minMax"/>
          <c:min val="0"/>
        </c:scaling>
        <c:delete val="1"/>
        <c:axPos val="l"/>
        <c:numFmt formatCode="General" sourceLinked="1"/>
        <c:majorTickMark val="none"/>
        <c:minorTickMark val="none"/>
        <c:tickLblPos val="nextTo"/>
        <c:crossAx val="120490624"/>
        <c:crosses val="autoZero"/>
        <c:crossBetween val="between"/>
      </c:valAx>
      <c:serAx>
        <c:axId val="120537088"/>
        <c:scaling>
          <c:orientation val="minMax"/>
        </c:scaling>
        <c:delete val="1"/>
        <c:axPos val="b"/>
        <c:majorTickMark val="none"/>
        <c:minorTickMark val="none"/>
        <c:tickLblPos val="nextTo"/>
        <c:crossAx val="120509952"/>
        <c:crosses val="autoZero"/>
      </c:ser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autoTitleDeleted val="0"/>
    <c:view3D>
      <c:rotX val="10"/>
      <c:rotY val="1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995540346013077E-2"/>
          <c:y val="8.4254255049244775E-2"/>
          <c:w val="0.90989658771618287"/>
          <c:h val="0.59189259262807326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flip="none" rotWithShape="1">
              <a:gsLst>
                <a:gs pos="0">
                  <a:schemeClr val="accent6">
                    <a:lumMod val="75000"/>
                  </a:schemeClr>
                </a:gs>
                <a:gs pos="50000">
                  <a:schemeClr val="bg1"/>
                </a:gs>
                <a:gs pos="100000">
                  <a:schemeClr val="accent6">
                    <a:lumMod val="40000"/>
                    <a:lumOff val="60000"/>
                  </a:schemeClr>
                </a:gs>
              </a:gsLst>
              <a:lin ang="16200000" scaled="1"/>
              <a:tileRect/>
            </a:gradFill>
            <a:ln>
              <a:solidFill>
                <a:srgbClr val="FFCC00"/>
              </a:solidFill>
            </a:ln>
          </c:spPr>
          <c:invertIfNegative val="0"/>
          <c:dPt>
            <c:idx val="0"/>
            <c:invertIfNegative val="0"/>
            <c:bubble3D val="0"/>
            <c:spPr>
              <a:gradFill flip="none" rotWithShape="1">
                <a:gsLst>
                  <a:gs pos="0">
                    <a:srgbClr val="FF0000"/>
                  </a:gs>
                  <a:gs pos="50000">
                    <a:schemeClr val="bg1"/>
                  </a:gs>
                  <a:gs pos="100000">
                    <a:schemeClr val="accent2">
                      <a:lumMod val="40000"/>
                      <a:lumOff val="60000"/>
                    </a:schemeClr>
                  </a:gs>
                </a:gsLst>
                <a:lin ang="16200000" scaled="1"/>
                <a:tileRect/>
              </a:gradFill>
              <a:ln>
                <a:solidFill>
                  <a:srgbClr val="FFCC00"/>
                </a:solidFill>
              </a:ln>
            </c:spPr>
          </c:dPt>
          <c:dLbls>
            <c:dLbl>
              <c:idx val="0"/>
              <c:layout>
                <c:manualLayout>
                  <c:x val="8.7863811092806152E-3"/>
                  <c:y val="-2.41600575275700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8.7863811092806152E-3"/>
                  <c:y val="-3.62400862913550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5897858319604614E-3"/>
                  <c:y val="-2.718006471851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4.3931905546403076E-3"/>
                  <c:y val="-2.718006471851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7.6880834706205782E-3"/>
                  <c:y val="-1.5100035954731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6.5897858319605013E-3"/>
                  <c:y val="-1.81200431456775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3.2948929159802307E-3"/>
                  <c:y val="-2.718006471851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5.4914881933003845E-3"/>
                  <c:y val="-1.81200431456775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4.3931905546403076E-3"/>
                  <c:y val="-2.718006471851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6.5897858319604614E-3"/>
                  <c:y val="-3.3220079100408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5.4914881933003845E-3"/>
                  <c:y val="-3.9260093482301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5.4914881933003845E-3"/>
                  <c:y val="-4.5300107864193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4.3931905546403076E-3"/>
                  <c:y val="-2.41600575275700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4.3931905546402269E-3"/>
                  <c:y val="-1.81200431456775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5.4914881933003845E-3"/>
                  <c:y val="-2.1140050336623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5.4914881933003845E-3"/>
                  <c:y val="-1.5100035954731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4.3931905546403076E-3"/>
                  <c:y val="-2.718006471851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3.2948929159802307E-3"/>
                  <c:y val="-2.718006471851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4.3931905546403076E-3"/>
                  <c:y val="-9.06002157283876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[3]Лист1!$C$37:$U$37</c:f>
              <c:strCache>
                <c:ptCount val="19"/>
                <c:pt idx="0">
                  <c:v>Пензенская область</c:v>
                </c:pt>
                <c:pt idx="1">
                  <c:v>Белинский</c:v>
                </c:pt>
                <c:pt idx="2">
                  <c:v>Лунинский</c:v>
                </c:pt>
                <c:pt idx="3">
                  <c:v>Лопатинский</c:v>
                </c:pt>
                <c:pt idx="4">
                  <c:v>Шемышейский</c:v>
                </c:pt>
                <c:pt idx="5">
                  <c:v>Никольский</c:v>
                </c:pt>
                <c:pt idx="6">
                  <c:v>Городищенский</c:v>
                </c:pt>
                <c:pt idx="7">
                  <c:v>Спасский</c:v>
                </c:pt>
                <c:pt idx="8">
                  <c:v>Кузнецкий</c:v>
                </c:pt>
                <c:pt idx="9">
                  <c:v>Тамалинский</c:v>
                </c:pt>
                <c:pt idx="10">
                  <c:v>Сердобский</c:v>
                </c:pt>
                <c:pt idx="11">
                  <c:v>Мокшанский</c:v>
                </c:pt>
                <c:pt idx="12">
                  <c:v>Нижнеломовский</c:v>
                </c:pt>
                <c:pt idx="13">
                  <c:v>Бессоновский</c:v>
                </c:pt>
                <c:pt idx="14">
                  <c:v>Пензенский</c:v>
                </c:pt>
                <c:pt idx="15">
                  <c:v>г.Пенза</c:v>
                </c:pt>
                <c:pt idx="16">
                  <c:v>Каменский</c:v>
                </c:pt>
                <c:pt idx="17">
                  <c:v>Земетчинский</c:v>
                </c:pt>
                <c:pt idx="18">
                  <c:v>Колышлейский</c:v>
                </c:pt>
              </c:strCache>
            </c:strRef>
          </c:cat>
          <c:val>
            <c:numRef>
              <c:f>[3]Лист1!$C$38:$U$38</c:f>
              <c:numCache>
                <c:formatCode>General</c:formatCode>
                <c:ptCount val="19"/>
                <c:pt idx="0">
                  <c:v>61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15</c:v>
                </c:pt>
                <c:pt idx="5">
                  <c:v>19</c:v>
                </c:pt>
                <c:pt idx="6">
                  <c:v>20</c:v>
                </c:pt>
                <c:pt idx="7">
                  <c:v>35</c:v>
                </c:pt>
                <c:pt idx="8">
                  <c:v>36</c:v>
                </c:pt>
                <c:pt idx="9">
                  <c:v>38</c:v>
                </c:pt>
                <c:pt idx="10">
                  <c:v>38</c:v>
                </c:pt>
                <c:pt idx="11">
                  <c:v>40</c:v>
                </c:pt>
                <c:pt idx="12">
                  <c:v>53</c:v>
                </c:pt>
                <c:pt idx="13">
                  <c:v>60</c:v>
                </c:pt>
                <c:pt idx="14">
                  <c:v>64</c:v>
                </c:pt>
                <c:pt idx="15">
                  <c:v>82</c:v>
                </c:pt>
                <c:pt idx="16">
                  <c:v>85</c:v>
                </c:pt>
                <c:pt idx="17">
                  <c:v>88</c:v>
                </c:pt>
                <c:pt idx="18">
                  <c:v>100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3"/>
        <c:gapDepth val="44"/>
        <c:shape val="cylinder"/>
        <c:axId val="120570624"/>
        <c:axId val="120573952"/>
        <c:axId val="0"/>
      </c:bar3DChart>
      <c:catAx>
        <c:axId val="12057062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aseline="0">
                <a:latin typeface="Arial" panose="020B0604020202020204" pitchFamily="34" charset="0"/>
              </a:defRPr>
            </a:pPr>
            <a:endParaRPr lang="ru-RU"/>
          </a:p>
        </c:txPr>
        <c:crossAx val="120573952"/>
        <c:crosses val="autoZero"/>
        <c:auto val="1"/>
        <c:lblAlgn val="ctr"/>
        <c:lblOffset val="100"/>
        <c:noMultiLvlLbl val="0"/>
      </c:catAx>
      <c:valAx>
        <c:axId val="1205739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570624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ru-RU" sz="1100">
                <a:latin typeface="Arial" panose="020B0604020202020204" pitchFamily="34" charset="0"/>
                <a:cs typeface="Arial" panose="020B0604020202020204" pitchFamily="34" charset="0"/>
              </a:rPr>
              <a:t>ВСХП-2016</a:t>
            </a:r>
          </a:p>
        </c:rich>
      </c:tx>
      <c:layout>
        <c:manualLayout>
          <c:xMode val="edge"/>
          <c:yMode val="edge"/>
          <c:x val="0.3371181102362204"/>
          <c:y val="3.7037037037037035E-2"/>
        </c:manualLayout>
      </c:layout>
      <c:overlay val="0"/>
    </c:title>
    <c:autoTitleDeleted val="0"/>
    <c:view3D>
      <c:rotX val="30"/>
      <c:rotY val="21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5277777777777782E-2"/>
          <c:y val="0.24442986293379995"/>
          <c:w val="0.70833333333333337"/>
          <c:h val="0.59285323709536308"/>
        </c:manualLayout>
      </c:layout>
      <c:pie3DChart>
        <c:varyColors val="1"/>
        <c:ser>
          <c:idx val="0"/>
          <c:order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76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19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5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200" baseline="0">
                    <a:latin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[2]Лист1!$O$344:$O$346</c:f>
              <c:strCache>
                <c:ptCount val="3"/>
                <c:pt idx="0">
                  <c:v>Сельскохозяйственные организации</c:v>
                </c:pt>
                <c:pt idx="1">
                  <c:v>Крестьянские (фермерские) хозяйства и индивидуальные предприниматели</c:v>
                </c:pt>
                <c:pt idx="2">
                  <c:v>Хозяйства населения</c:v>
                </c:pt>
              </c:strCache>
            </c:strRef>
          </c:cat>
          <c:val>
            <c:numRef>
              <c:f>[2]Лист1!$P$344:$P$346</c:f>
              <c:numCache>
                <c:formatCode>General</c:formatCode>
                <c:ptCount val="3"/>
                <c:pt idx="0">
                  <c:v>76</c:v>
                </c:pt>
                <c:pt idx="1">
                  <c:v>19</c:v>
                </c:pt>
                <c:pt idx="2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ru-RU" sz="1100">
                <a:latin typeface="Arial" panose="020B0604020202020204" pitchFamily="34" charset="0"/>
                <a:cs typeface="Arial" panose="020B0604020202020204" pitchFamily="34" charset="0"/>
              </a:rPr>
              <a:t>ВСХП-2006</a:t>
            </a:r>
          </a:p>
        </c:rich>
      </c:tx>
      <c:overlay val="0"/>
    </c:title>
    <c:autoTitleDeleted val="0"/>
    <c:view3D>
      <c:rotX val="30"/>
      <c:rotY val="2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9398975494134883E-2"/>
          <c:y val="0.16398484157771451"/>
          <c:w val="0.52329051273852378"/>
          <c:h val="0.68864344019060564"/>
        </c:manualLayout>
      </c:layout>
      <c:pie3DChart>
        <c:varyColors val="1"/>
        <c:ser>
          <c:idx val="1"/>
          <c:order val="1"/>
          <c:dLbls>
            <c:dLbl>
              <c:idx val="0"/>
              <c:tx>
                <c:rich>
                  <a:bodyPr/>
                  <a:lstStyle/>
                  <a:p>
                    <a:r>
                      <a:rPr lang="en-US" sz="1200">
                        <a:latin typeface="Arial" pitchFamily="34" charset="0"/>
                        <a:cs typeface="Arial" pitchFamily="34" charset="0"/>
                      </a:rPr>
                      <a:t>87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tx>
                <c:rich>
                  <a:bodyPr/>
                  <a:lstStyle/>
                  <a:p>
                    <a:r>
                      <a:rPr lang="en-US" sz="1200">
                        <a:latin typeface="Arial" pitchFamily="34" charset="0"/>
                        <a:cs typeface="Arial" pitchFamily="34" charset="0"/>
                      </a:rPr>
                      <a:t>10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tx>
                <c:rich>
                  <a:bodyPr/>
                  <a:lstStyle/>
                  <a:p>
                    <a:r>
                      <a:rPr lang="en-US" sz="1200">
                        <a:latin typeface="Arial" pitchFamily="34" charset="0"/>
                        <a:cs typeface="Arial" pitchFamily="34" charset="0"/>
                      </a:rPr>
                      <a:t>3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[2]Лист1!$L$344:$L$346</c:f>
              <c:strCache>
                <c:ptCount val="3"/>
                <c:pt idx="0">
                  <c:v>Сельскохозяйственные организации</c:v>
                </c:pt>
                <c:pt idx="1">
                  <c:v>Крестьянские (фермерские) хозяйства и индивидуальные предприниматели</c:v>
                </c:pt>
                <c:pt idx="2">
                  <c:v>Хозяйства населения</c:v>
                </c:pt>
              </c:strCache>
            </c:strRef>
          </c:cat>
          <c:val>
            <c:numRef>
              <c:f>[2]Лист1!$M$344:$M$346</c:f>
              <c:numCache>
                <c:formatCode>General</c:formatCode>
                <c:ptCount val="3"/>
                <c:pt idx="0">
                  <c:v>87</c:v>
                </c:pt>
                <c:pt idx="1">
                  <c:v>10</c:v>
                </c:pt>
                <c:pt idx="2">
                  <c:v>3</c:v>
                </c:pt>
              </c:numCache>
            </c:numRef>
          </c:val>
        </c:ser>
        <c:ser>
          <c:idx val="0"/>
          <c:order val="0"/>
          <c:dLbls>
            <c:txPr>
              <a:bodyPr/>
              <a:lstStyle/>
              <a:p>
                <a:pPr>
                  <a:defRPr sz="1200" baseline="0">
                    <a:latin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[1]Лист1!$L$344:$L$346</c:f>
              <c:strCache>
                <c:ptCount val="3"/>
                <c:pt idx="0">
                  <c:v>Сельскохозяйственные организации</c:v>
                </c:pt>
                <c:pt idx="1">
                  <c:v>Крестьянские (фермерские) хозяйства и индивидуальные предприниматели</c:v>
                </c:pt>
                <c:pt idx="2">
                  <c:v>Хозяйства населения</c:v>
                </c:pt>
              </c:strCache>
            </c:strRef>
          </c:cat>
          <c:val>
            <c:numRef>
              <c:f>[1]Лист1!$M$344:$M$346</c:f>
              <c:numCache>
                <c:formatCode>General</c:formatCode>
                <c:ptCount val="3"/>
                <c:pt idx="0">
                  <c:v>87</c:v>
                </c:pt>
                <c:pt idx="1">
                  <c:v>10</c:v>
                </c:pt>
                <c:pt idx="2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legendEntry>
        <c:idx val="1"/>
        <c:txPr>
          <a:bodyPr/>
          <a:lstStyle/>
          <a:p>
            <a:pPr>
              <a:defRPr sz="1200" spc="0" baseline="0">
                <a:latin typeface="Arial" panose="020B0604020202020204" pitchFamily="34" charset="0"/>
              </a:defRPr>
            </a:pPr>
            <a:endParaRPr lang="ru-RU"/>
          </a:p>
        </c:txPr>
      </c:legendEntry>
      <c:layout>
        <c:manualLayout>
          <c:xMode val="edge"/>
          <c:yMode val="edge"/>
          <c:x val="0.55534191577649239"/>
          <c:y val="0.10176420582425176"/>
          <c:w val="0.43076924837058073"/>
          <c:h val="0.82450262770834593"/>
        </c:manualLayout>
      </c:layout>
      <c:overlay val="0"/>
      <c:txPr>
        <a:bodyPr/>
        <a:lstStyle/>
        <a:p>
          <a:pPr>
            <a:defRPr sz="1200" spc="0" baseline="0">
              <a:latin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2.jpg"/><Relationship Id="rId7" Type="http://schemas.microsoft.com/office/2007/relationships/hdphoto" Target="../media/hdphoto3.wdp"/><Relationship Id="rId2" Type="http://schemas.microsoft.com/office/2007/relationships/hdphoto" Target="../media/hdphoto1.wdp"/><Relationship Id="rId1" Type="http://schemas.openxmlformats.org/officeDocument/2006/relationships/image" Target="../media/image1.jpeg"/><Relationship Id="rId6" Type="http://schemas.openxmlformats.org/officeDocument/2006/relationships/image" Target="../media/image4.jpeg"/><Relationship Id="rId5" Type="http://schemas.microsoft.com/office/2007/relationships/hdphoto" Target="../media/hdphoto2.wdp"/><Relationship Id="rId4" Type="http://schemas.openxmlformats.org/officeDocument/2006/relationships/image" Target="../media/image3.jpeg"/><Relationship Id="rId9" Type="http://schemas.openxmlformats.org/officeDocument/2006/relationships/image" Target="../media/image6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13" Type="http://schemas.openxmlformats.org/officeDocument/2006/relationships/chart" Target="../charts/chart26.xml"/><Relationship Id="rId3" Type="http://schemas.openxmlformats.org/officeDocument/2006/relationships/image" Target="../media/image12.png"/><Relationship Id="rId7" Type="http://schemas.openxmlformats.org/officeDocument/2006/relationships/chart" Target="../charts/chart20.xml"/><Relationship Id="rId12" Type="http://schemas.openxmlformats.org/officeDocument/2006/relationships/chart" Target="../charts/chart25.xml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chart" Target="../charts/chart19.xml"/><Relationship Id="rId11" Type="http://schemas.openxmlformats.org/officeDocument/2006/relationships/chart" Target="../charts/chart24.xml"/><Relationship Id="rId5" Type="http://schemas.openxmlformats.org/officeDocument/2006/relationships/image" Target="../media/image14.jpeg"/><Relationship Id="rId10" Type="http://schemas.openxmlformats.org/officeDocument/2006/relationships/chart" Target="../charts/chart23.xml"/><Relationship Id="rId4" Type="http://schemas.openxmlformats.org/officeDocument/2006/relationships/image" Target="../media/image13.png"/><Relationship Id="rId9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98853</xdr:rowOff>
    </xdr:from>
    <xdr:to>
      <xdr:col>15</xdr:col>
      <xdr:colOff>582706</xdr:colOff>
      <xdr:row>44</xdr:row>
      <xdr:rowOff>142874</xdr:rowOff>
    </xdr:to>
    <xdr:pic>
      <xdr:nvPicPr>
        <xdr:cNvPr id="3" name="Рисунок 2" descr="C:\Users\p58_NeShtat\Downloads\03.jpg"/>
        <xdr:cNvPicPr/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-10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7066" r="673" b="27410"/>
        <a:stretch/>
      </xdr:blipFill>
      <xdr:spPr bwMode="auto">
        <a:xfrm>
          <a:off x="0" y="3550265"/>
          <a:ext cx="9659471" cy="3495433"/>
        </a:xfrm>
        <a:prstGeom prst="triangle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179292</xdr:colOff>
      <xdr:row>0</xdr:row>
      <xdr:rowOff>100853</xdr:rowOff>
    </xdr:from>
    <xdr:to>
      <xdr:col>15</xdr:col>
      <xdr:colOff>470644</xdr:colOff>
      <xdr:row>22</xdr:row>
      <xdr:rowOff>56029</xdr:rowOff>
    </xdr:to>
    <xdr:pic>
      <xdr:nvPicPr>
        <xdr:cNvPr id="4" name="Рисунок 3"/>
        <xdr:cNvPicPr/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63" t="22195" r="1500" b="254"/>
        <a:stretch/>
      </xdr:blipFill>
      <xdr:spPr bwMode="auto">
        <a:xfrm rot="10800000">
          <a:off x="179292" y="100853"/>
          <a:ext cx="9368117" cy="3406588"/>
        </a:xfrm>
        <a:prstGeom prst="triangle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44824</xdr:colOff>
      <xdr:row>0</xdr:row>
      <xdr:rowOff>80534</xdr:rowOff>
    </xdr:from>
    <xdr:to>
      <xdr:col>7</xdr:col>
      <xdr:colOff>576288</xdr:colOff>
      <xdr:row>44</xdr:row>
      <xdr:rowOff>70884</xdr:rowOff>
    </xdr:to>
    <xdr:pic>
      <xdr:nvPicPr>
        <xdr:cNvPr id="5" name="Рисунок 4"/>
        <xdr:cNvPicPr/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-13000"/>
                  </a14:imgEffect>
                  <a14:imgEffect>
                    <a14:brightnessContrast bright="-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309" t="13472" r="2914" b="46344"/>
        <a:stretch/>
      </xdr:blipFill>
      <xdr:spPr bwMode="auto">
        <a:xfrm rot="5400000">
          <a:off x="-1018119" y="1143477"/>
          <a:ext cx="6893174" cy="4767288"/>
        </a:xfrm>
        <a:prstGeom prst="triangle">
          <a:avLst/>
        </a:prstGeom>
        <a:noFill/>
        <a:ln w="76200" cap="flat" cmpd="sng" algn="ctr">
          <a:solidFill>
            <a:srgbClr val="FFFFFF"/>
          </a:solidFill>
          <a:prstDash val="solid"/>
          <a:round/>
          <a:headEnd type="none" w="med" len="med"/>
          <a:tailEnd type="none" w="med" len="med"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8</xdr:col>
      <xdr:colOff>58168</xdr:colOff>
      <xdr:row>0</xdr:row>
      <xdr:rowOff>58614</xdr:rowOff>
    </xdr:from>
    <xdr:to>
      <xdr:col>15</xdr:col>
      <xdr:colOff>571499</xdr:colOff>
      <xdr:row>44</xdr:row>
      <xdr:rowOff>64090</xdr:rowOff>
    </xdr:to>
    <xdr:pic>
      <xdr:nvPicPr>
        <xdr:cNvPr id="6" name="Рисунок 5"/>
        <xdr:cNvPicPr/>
      </xdr:nvPicPr>
      <xdr:blipFill rotWithShape="1"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harpenSoften amount="6000"/>
                  </a14:imgEffect>
                  <a14:imgEffect>
                    <a14:brightnessContrast bright="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978" t="49629" r="-1" b="2784"/>
        <a:stretch/>
      </xdr:blipFill>
      <xdr:spPr bwMode="auto">
        <a:xfrm rot="16200000">
          <a:off x="3819537" y="1138186"/>
          <a:ext cx="6908300" cy="4749155"/>
        </a:xfrm>
        <a:prstGeom prst="triangle">
          <a:avLst/>
        </a:prstGeom>
        <a:noFill/>
        <a:ln w="76200" cap="flat" cmpd="sng" algn="ctr">
          <a:solidFill>
            <a:sysClr val="window" lastClr="FFFFFF"/>
          </a:solidFill>
          <a:prstDash val="solid"/>
          <a:round/>
          <a:headEnd type="none" w="med" len="med"/>
          <a:tailEnd type="none" w="med" len="med"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33618</xdr:colOff>
      <xdr:row>2</xdr:row>
      <xdr:rowOff>121715</xdr:rowOff>
    </xdr:from>
    <xdr:to>
      <xdr:col>12</xdr:col>
      <xdr:colOff>571500</xdr:colOff>
      <xdr:row>9</xdr:row>
      <xdr:rowOff>59913</xdr:rowOff>
    </xdr:to>
    <xdr:sp macro="" textlink="">
      <xdr:nvSpPr>
        <xdr:cNvPr id="8" name="Rectangle 7"/>
        <xdr:cNvSpPr>
          <a:spLocks noChangeArrowheads="1"/>
        </xdr:cNvSpPr>
      </xdr:nvSpPr>
      <xdr:spPr bwMode="auto">
        <a:xfrm>
          <a:off x="1848971" y="435480"/>
          <a:ext cx="5983941" cy="1036374"/>
        </a:xfrm>
        <a:prstGeom prst="rect">
          <a:avLst/>
        </a:prstGeom>
        <a:noFill/>
        <a:ln>
          <a:noFill/>
        </a:ln>
        <a:effectLst/>
        <a:extLst/>
      </xdr:spPr>
      <xdr:txBody>
        <a:bodyPr vert="horz" wrap="square" lIns="91440" tIns="45720" rIns="91440" bIns="45720" numCol="1" anchor="ctr" anchorCtr="0" compatLnSpc="1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>
              <a:tab pos="1793875" algn="l"/>
              <a:tab pos="10331450" algn="r"/>
            </a:tabLst>
          </a:pPr>
          <a:r>
            <a:rPr kumimoji="0" lang="ru-RU" sz="1400" b="1" i="0" u="none" strike="noStrike" cap="none" spc="0" normalizeH="0" baseline="0">
              <a:ln>
                <a:noFill/>
              </a:ln>
              <a:solidFill>
                <a:srgbClr val="653215"/>
              </a:solidFill>
              <a:effectLst>
                <a:glow rad="228600">
                  <a:schemeClr val="bg1">
                    <a:alpha val="40000"/>
                  </a:schemeClr>
                </a:glow>
              </a:effectLst>
              <a:latin typeface="Arial" pitchFamily="34" charset="0"/>
              <a:ea typeface="Calibri" pitchFamily="34" charset="0"/>
              <a:cs typeface="Arial" pitchFamily="34" charset="0"/>
            </a:rPr>
            <a:t>ФЕДЕРАЛЬНАЯ  СЛУЖБА  ГОСУДАРСТВЕННОЙ  СТАТИСТИКИ</a:t>
          </a:r>
          <a:endParaRPr kumimoji="0" lang="ru-RU" sz="1400" b="1" i="0" u="none" strike="noStrike" cap="none" spc="0" normalizeH="0" baseline="0">
            <a:ln>
              <a:noFill/>
            </a:ln>
            <a:solidFill>
              <a:srgbClr val="653215"/>
            </a:solidFill>
            <a:effectLst>
              <a:glow rad="228600">
                <a:schemeClr val="bg1">
                  <a:alpha val="40000"/>
                </a:schemeClr>
              </a:glow>
            </a:effectLst>
            <a:latin typeface="Arial" pitchFamily="34" charset="0"/>
            <a:cs typeface="Arial" pitchFamily="34" charset="0"/>
          </a:endParaRPr>
        </a:p>
        <a:p>
          <a:pPr marL="0" marR="0" lvl="0" indent="0" algn="ctr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>
              <a:tab pos="1793875" algn="l"/>
              <a:tab pos="10331450" algn="r"/>
            </a:tabLst>
          </a:pPr>
          <a:endParaRPr kumimoji="0" lang="ru-RU" sz="1400" b="1" i="0" u="none" strike="noStrike" cap="none" spc="0" normalizeH="0" baseline="0">
            <a:ln>
              <a:noFill/>
            </a:ln>
            <a:solidFill>
              <a:srgbClr val="653215"/>
            </a:solidFill>
            <a:effectLst>
              <a:glow rad="228600">
                <a:schemeClr val="bg1">
                  <a:alpha val="40000"/>
                </a:schemeClr>
              </a:glow>
            </a:effectLst>
            <a:latin typeface="Arial" pitchFamily="34" charset="0"/>
            <a:ea typeface="Calibri" pitchFamily="34" charset="0"/>
            <a:cs typeface="Arial" pitchFamily="34" charset="0"/>
          </a:endParaRPr>
        </a:p>
        <a:p>
          <a:pPr marL="0" marR="0" lvl="0" indent="0" algn="ctr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>
              <a:tab pos="1793875" algn="l"/>
              <a:tab pos="10331450" algn="r"/>
            </a:tabLst>
          </a:pPr>
          <a:r>
            <a:rPr kumimoji="0" lang="ru-RU" sz="1200" b="1" i="0" u="none" strike="noStrike" cap="none" spc="0" normalizeH="0" baseline="0">
              <a:ln>
                <a:noFill/>
              </a:ln>
              <a:solidFill>
                <a:srgbClr val="653215"/>
              </a:solidFill>
              <a:effectLst>
                <a:glow rad="228600">
                  <a:schemeClr val="bg1">
                    <a:alpha val="40000"/>
                  </a:schemeClr>
                </a:glow>
              </a:effectLst>
              <a:latin typeface="Arial" pitchFamily="34" charset="0"/>
              <a:ea typeface="Calibri" pitchFamily="34" charset="0"/>
              <a:cs typeface="Arial" pitchFamily="34" charset="0"/>
            </a:rPr>
            <a:t>ТЕРРИТОРИАЛЬНЫЙ ОРГАН ФЕДЕРАЛЬНОЙ СЛУЖБЫ </a:t>
          </a:r>
        </a:p>
        <a:p>
          <a:pPr marL="0" marR="0" lvl="0" indent="0" algn="ctr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>
              <a:tab pos="1793875" algn="l"/>
              <a:tab pos="10331450" algn="r"/>
            </a:tabLst>
          </a:pPr>
          <a:r>
            <a:rPr kumimoji="0" lang="ru-RU" sz="1200" b="1" i="0" u="none" strike="noStrike" cap="none" spc="0" normalizeH="0" baseline="0">
              <a:ln>
                <a:noFill/>
              </a:ln>
              <a:solidFill>
                <a:srgbClr val="653215"/>
              </a:solidFill>
              <a:effectLst>
                <a:glow rad="228600">
                  <a:schemeClr val="bg1">
                    <a:alpha val="40000"/>
                  </a:schemeClr>
                </a:glow>
              </a:effectLst>
              <a:latin typeface="Arial" pitchFamily="34" charset="0"/>
              <a:ea typeface="Calibri" pitchFamily="34" charset="0"/>
              <a:cs typeface="Arial" pitchFamily="34" charset="0"/>
            </a:rPr>
            <a:t>ГОСУДАРСТВЕННОЙ СТАТИСТИКИ </a:t>
          </a:r>
        </a:p>
        <a:p>
          <a:pPr marL="0" marR="0" lvl="0" indent="0" algn="ctr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>
              <a:tab pos="1793875" algn="l"/>
              <a:tab pos="10331450" algn="r"/>
            </a:tabLst>
          </a:pPr>
          <a:r>
            <a:rPr kumimoji="0" lang="ru-RU" sz="1200" b="1" i="0" u="none" strike="noStrike" cap="none" spc="0" normalizeH="0" baseline="0">
              <a:ln>
                <a:noFill/>
              </a:ln>
              <a:solidFill>
                <a:srgbClr val="653215"/>
              </a:solidFill>
              <a:effectLst>
                <a:glow rad="228600">
                  <a:schemeClr val="bg1">
                    <a:alpha val="40000"/>
                  </a:schemeClr>
                </a:glow>
              </a:effectLst>
              <a:latin typeface="Arial" pitchFamily="34" charset="0"/>
              <a:ea typeface="Calibri" pitchFamily="34" charset="0"/>
              <a:cs typeface="Arial" pitchFamily="34" charset="0"/>
            </a:rPr>
            <a:t>ПО ПЕНЗЕНСКОЙ ОБЛАСТИ</a:t>
          </a:r>
          <a:endParaRPr kumimoji="0" lang="ru-RU" sz="1200" b="1" i="0" u="none" strike="noStrike" cap="none" spc="0" normalizeH="0" baseline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145677</xdr:colOff>
      <xdr:row>13</xdr:row>
      <xdr:rowOff>80532</xdr:rowOff>
    </xdr:from>
    <xdr:to>
      <xdr:col>16</xdr:col>
      <xdr:colOff>418910</xdr:colOff>
      <xdr:row>16</xdr:row>
      <xdr:rowOff>26602</xdr:rowOff>
    </xdr:to>
    <xdr:sp macro="" textlink="">
      <xdr:nvSpPr>
        <xdr:cNvPr id="9" name="Прямоугольник 8"/>
        <xdr:cNvSpPr/>
      </xdr:nvSpPr>
      <xdr:spPr>
        <a:xfrm>
          <a:off x="145677" y="2120003"/>
          <a:ext cx="9955115" cy="416717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lvl="0" eaLnBrk="0" fontAlgn="base" hangingPunct="0">
            <a:spcBef>
              <a:spcPct val="0"/>
            </a:spcBef>
            <a:spcAft>
              <a:spcPct val="0"/>
            </a:spcAft>
            <a:tabLst>
              <a:tab pos="1793875" algn="l"/>
              <a:tab pos="10331450" algn="r"/>
            </a:tabLst>
          </a:pPr>
          <a:r>
            <a:rPr kumimoji="0" lang="ru-RU" sz="2200" i="0" u="none" strike="noStrike" normalizeH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228600">
                  <a:schemeClr val="accent2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Arial" pitchFamily="34" charset="0"/>
              <a:ea typeface="Calibri" pitchFamily="34" charset="0"/>
              <a:cs typeface="Arial" pitchFamily="34" charset="0"/>
            </a:rPr>
            <a:t>ВСЕРОССИЙСКАЯ СЕЛЬСКОХОЗЯЙСТВЕННАЯ ПЕРЕПИСЬ 2016 ГОДА</a:t>
          </a:r>
          <a:endParaRPr kumimoji="0" lang="ru-RU" sz="2200" i="0" u="none" strike="noStrike" normalizeH="0" baseline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glow rad="228600">
                <a:schemeClr val="accent2">
                  <a:satMod val="175000"/>
                  <a:alpha val="40000"/>
                </a:schemeClr>
              </a:glow>
              <a:outerShdw blurRad="63500" dir="3600000" algn="tl" rotWithShape="0">
                <a:srgbClr val="000000">
                  <a:alpha val="70000"/>
                </a:srgbClr>
              </a:outerShdw>
            </a:effectLst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25</xdr:row>
      <xdr:rowOff>24504</xdr:rowOff>
    </xdr:from>
    <xdr:to>
      <xdr:col>16</xdr:col>
      <xdr:colOff>224118</xdr:colOff>
      <xdr:row>35</xdr:row>
      <xdr:rowOff>140758</xdr:rowOff>
    </xdr:to>
    <xdr:sp macro="" textlink="">
      <xdr:nvSpPr>
        <xdr:cNvPr id="10" name="Rectangle 8"/>
        <xdr:cNvSpPr>
          <a:spLocks noChangeArrowheads="1"/>
        </xdr:cNvSpPr>
      </xdr:nvSpPr>
      <xdr:spPr bwMode="auto">
        <a:xfrm>
          <a:off x="0" y="3946563"/>
          <a:ext cx="9906000" cy="1685077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0" fontAlgn="base" hangingPunct="0">
            <a:lnSpc>
              <a:spcPct val="150000"/>
            </a:lnSpc>
            <a:spcBef>
              <a:spcPct val="0"/>
            </a:spcBef>
            <a:spcAft>
              <a:spcPct val="0"/>
            </a:spcAft>
            <a:tabLst>
              <a:tab pos="1793875" algn="l"/>
              <a:tab pos="10331450" algn="r"/>
            </a:tabLst>
          </a:pPr>
          <a:r>
            <a:rPr lang="ru-RU" spc="14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228600">
                  <a:schemeClr val="accent2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Arial" pitchFamily="34" charset="0"/>
              <a:ea typeface="Calibri" pitchFamily="34" charset="0"/>
              <a:cs typeface="Arial" pitchFamily="34" charset="0"/>
            </a:rPr>
            <a:t>ПРЕДВАРИТЕЛЬНЫЕ ИТОГИ ПО ПЕНЗЕНСКОЙ ОБЛАСТИ </a:t>
          </a:r>
        </a:p>
        <a:p>
          <a:pPr algn="ctr" eaLnBrk="0" fontAlgn="base" hangingPunct="0">
            <a:lnSpc>
              <a:spcPct val="150000"/>
            </a:lnSpc>
            <a:spcBef>
              <a:spcPct val="0"/>
            </a:spcBef>
            <a:spcAft>
              <a:spcPct val="0"/>
            </a:spcAft>
            <a:tabLst>
              <a:tab pos="1793875" algn="l"/>
              <a:tab pos="10331450" algn="r"/>
            </a:tabLst>
          </a:pPr>
          <a:r>
            <a:rPr lang="ru-RU" spc="14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228600">
                  <a:schemeClr val="accent2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Arial" pitchFamily="34" charset="0"/>
              <a:ea typeface="Calibri" pitchFamily="34" charset="0"/>
              <a:cs typeface="Arial" pitchFamily="34" charset="0"/>
            </a:rPr>
            <a:t>В ХОЗЯЙСТВАХ ВСЕХ КАТЕГОРИЙ  </a:t>
          </a:r>
        </a:p>
        <a:p>
          <a:pPr algn="ctr" eaLnBrk="0" fontAlgn="base" hangingPunct="0">
            <a:lnSpc>
              <a:spcPct val="150000"/>
            </a:lnSpc>
            <a:spcBef>
              <a:spcPct val="0"/>
            </a:spcBef>
            <a:spcAft>
              <a:spcPct val="0"/>
            </a:spcAft>
            <a:tabLst>
              <a:tab pos="1793875" algn="l"/>
              <a:tab pos="10331450" algn="r"/>
            </a:tabLst>
          </a:pPr>
          <a:endParaRPr lang="ru-RU" spc="14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glow rad="228600">
                <a:schemeClr val="accent2">
                  <a:satMod val="175000"/>
                  <a:alpha val="40000"/>
                </a:schemeClr>
              </a:glow>
              <a:outerShdw blurRad="63500" dir="3600000" algn="tl" rotWithShape="0">
                <a:srgbClr val="000000">
                  <a:alpha val="70000"/>
                </a:srgbClr>
              </a:outerShdw>
            </a:effectLst>
            <a:latin typeface="Arial" pitchFamily="34" charset="0"/>
            <a:ea typeface="Calibri" pitchFamily="34" charset="0"/>
            <a:cs typeface="Arial" pitchFamily="34" charset="0"/>
          </a:endParaRPr>
        </a:p>
        <a:p>
          <a:pPr algn="ctr" eaLnBrk="0" fontAlgn="base" hangingPunct="0">
            <a:lnSpc>
              <a:spcPct val="150000"/>
            </a:lnSpc>
            <a:spcBef>
              <a:spcPct val="0"/>
            </a:spcBef>
            <a:spcAft>
              <a:spcPct val="0"/>
            </a:spcAft>
            <a:tabLst>
              <a:tab pos="1793875" algn="l"/>
              <a:tab pos="10331450" algn="r"/>
            </a:tabLst>
          </a:pPr>
          <a:r>
            <a:rPr lang="ru-RU" spc="14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228600">
                  <a:schemeClr val="accent2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Arial" pitchFamily="34" charset="0"/>
              <a:ea typeface="Calibri" pitchFamily="34" charset="0"/>
              <a:cs typeface="Arial" pitchFamily="34" charset="0"/>
            </a:rPr>
            <a:t>ТОМ 1</a:t>
          </a:r>
        </a:p>
      </xdr:txBody>
    </xdr:sp>
    <xdr:clientData/>
  </xdr:twoCellAnchor>
  <xdr:twoCellAnchor editAs="oneCell">
    <xdr:from>
      <xdr:col>0</xdr:col>
      <xdr:colOff>302560</xdr:colOff>
      <xdr:row>0</xdr:row>
      <xdr:rowOff>24505</xdr:rowOff>
    </xdr:from>
    <xdr:to>
      <xdr:col>2</xdr:col>
      <xdr:colOff>163756</xdr:colOff>
      <xdr:row>8</xdr:row>
      <xdr:rowOff>117234</xdr:rowOff>
    </xdr:to>
    <xdr:pic>
      <xdr:nvPicPr>
        <xdr:cNvPr id="11" name="Рисунок 10" descr="Описание: X:\usxa\ВСХП_результаты загрузки в Росстат+\ОБЛОЖКИ\Материалы\_Эмблемы Логотипы Обложки\Герб Статистики\Герб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560" y="24505"/>
          <a:ext cx="1071431" cy="1347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549089</xdr:colOff>
      <xdr:row>38</xdr:row>
      <xdr:rowOff>44824</xdr:rowOff>
    </xdr:from>
    <xdr:to>
      <xdr:col>15</xdr:col>
      <xdr:colOff>329453</xdr:colOff>
      <xdr:row>44</xdr:row>
      <xdr:rowOff>74370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5618" y="6006353"/>
          <a:ext cx="990600" cy="970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112058</xdr:colOff>
      <xdr:row>42</xdr:row>
      <xdr:rowOff>78441</xdr:rowOff>
    </xdr:from>
    <xdr:ext cx="1157946" cy="298800"/>
    <xdr:sp macro="" textlink="">
      <xdr:nvSpPr>
        <xdr:cNvPr id="2" name="TextBox 1"/>
        <xdr:cNvSpPr txBox="1"/>
      </xdr:nvSpPr>
      <xdr:spPr>
        <a:xfrm>
          <a:off x="4347882" y="6667500"/>
          <a:ext cx="1157946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0" lang="ru-RU" sz="1400" b="1" i="0" u="none" strike="noStrike" kern="1200" cap="none" spc="0" normalizeH="0" baseline="0">
              <a:ln>
                <a:noFill/>
              </a:ln>
              <a:solidFill>
                <a:srgbClr val="653215"/>
              </a:solidFill>
              <a:effectLst>
                <a:glow rad="228600">
                  <a:schemeClr val="bg1">
                    <a:alpha val="40000"/>
                  </a:schemeClr>
                </a:glow>
              </a:effectLst>
              <a:latin typeface="Arial" pitchFamily="34" charset="0"/>
              <a:ea typeface="Calibri" pitchFamily="34" charset="0"/>
              <a:cs typeface="Arial" pitchFamily="34" charset="0"/>
            </a:rPr>
            <a:t>Пенза</a:t>
          </a:r>
          <a:r>
            <a:rPr lang="ru-RU" sz="14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 </a:t>
          </a:r>
          <a:r>
            <a:rPr kumimoji="0" lang="ru-RU" sz="1400" b="1" i="0" u="none" strike="noStrike" kern="1200" cap="none" spc="0" normalizeH="0" baseline="0">
              <a:ln>
                <a:noFill/>
              </a:ln>
              <a:solidFill>
                <a:srgbClr val="653215"/>
              </a:solidFill>
              <a:effectLst>
                <a:glow rad="228600">
                  <a:schemeClr val="bg1">
                    <a:alpha val="40000"/>
                  </a:schemeClr>
                </a:glow>
              </a:effectLst>
              <a:latin typeface="Arial" pitchFamily="34" charset="0"/>
              <a:ea typeface="Calibri" pitchFamily="34" charset="0"/>
              <a:cs typeface="Arial" pitchFamily="34" charset="0"/>
            </a:rPr>
            <a:t>2017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85725</xdr:rowOff>
    </xdr:from>
    <xdr:to>
      <xdr:col>9</xdr:col>
      <xdr:colOff>561974</xdr:colOff>
      <xdr:row>29</xdr:row>
      <xdr:rowOff>133350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1260475</xdr:colOff>
      <xdr:row>3</xdr:row>
      <xdr:rowOff>1306</xdr:rowOff>
    </xdr:from>
    <xdr:to>
      <xdr:col>5</xdr:col>
      <xdr:colOff>565150</xdr:colOff>
      <xdr:row>26</xdr:row>
      <xdr:rowOff>73025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</xdr:row>
      <xdr:rowOff>4482</xdr:rowOff>
    </xdr:from>
    <xdr:to>
      <xdr:col>2</xdr:col>
      <xdr:colOff>1285875</xdr:colOff>
      <xdr:row>26</xdr:row>
      <xdr:rowOff>57150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1285875</xdr:colOff>
      <xdr:row>2</xdr:row>
      <xdr:rowOff>179106</xdr:rowOff>
    </xdr:from>
    <xdr:to>
      <xdr:col>5</xdr:col>
      <xdr:colOff>590550</xdr:colOff>
      <xdr:row>26</xdr:row>
      <xdr:rowOff>60325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38100</xdr:colOff>
      <xdr:row>2</xdr:row>
      <xdr:rowOff>185457</xdr:rowOff>
    </xdr:from>
    <xdr:to>
      <xdr:col>2</xdr:col>
      <xdr:colOff>1304925</xdr:colOff>
      <xdr:row>26</xdr:row>
      <xdr:rowOff>47625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1276350</xdr:colOff>
      <xdr:row>2</xdr:row>
      <xdr:rowOff>169581</xdr:rowOff>
    </xdr:from>
    <xdr:to>
      <xdr:col>5</xdr:col>
      <xdr:colOff>581025</xdr:colOff>
      <xdr:row>26</xdr:row>
      <xdr:rowOff>50800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2</xdr:row>
      <xdr:rowOff>166407</xdr:rowOff>
    </xdr:from>
    <xdr:to>
      <xdr:col>2</xdr:col>
      <xdr:colOff>1295400</xdr:colOff>
      <xdr:row>26</xdr:row>
      <xdr:rowOff>28575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285750</xdr:colOff>
      <xdr:row>0</xdr:row>
      <xdr:rowOff>85725</xdr:rowOff>
    </xdr:from>
    <xdr:to>
      <xdr:col>10</xdr:col>
      <xdr:colOff>593526</xdr:colOff>
      <xdr:row>8</xdr:row>
      <xdr:rowOff>104775</xdr:rowOff>
    </xdr:to>
    <xdr:sp macro="" textlink="">
      <xdr:nvSpPr>
        <xdr:cNvPr id="2" name="Rectangle 7"/>
        <xdr:cNvSpPr>
          <a:spLocks noChangeArrowheads="1"/>
        </xdr:cNvSpPr>
      </xdr:nvSpPr>
      <xdr:spPr bwMode="auto">
        <a:xfrm>
          <a:off x="1504950" y="85725"/>
          <a:ext cx="5184576" cy="1314450"/>
        </a:xfrm>
        <a:prstGeom prst="rect">
          <a:avLst/>
        </a:prstGeom>
        <a:noFill/>
        <a:ln>
          <a:noFill/>
        </a:ln>
        <a:effectLst/>
        <a:extLst/>
      </xdr:spPr>
      <xdr:txBody>
        <a:bodyPr vert="horz" wrap="square" lIns="91440" tIns="45720" rIns="91440" bIns="45720" numCol="1" anchor="ctr" anchorCtr="0" compatLnSpc="1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>
              <a:tab pos="1793875" algn="l"/>
              <a:tab pos="10331450" algn="r"/>
            </a:tabLst>
          </a:pPr>
          <a:r>
            <a:rPr kumimoji="0" lang="ru-RU" sz="1200" b="1" i="0" u="none" strike="noStrike" cap="none" spc="0" normalizeH="0" baseline="0">
              <a:ln>
                <a:noFill/>
              </a:ln>
              <a:solidFill>
                <a:schemeClr val="tx1"/>
              </a:solidFill>
              <a:effectLst/>
              <a:latin typeface="Arial" pitchFamily="34" charset="0"/>
              <a:ea typeface="Calibri" pitchFamily="34" charset="0"/>
              <a:cs typeface="Arial" pitchFamily="34" charset="0"/>
            </a:rPr>
            <a:t>ФЕДЕРАЛЬНАЯ  СЛУЖБА  ГОСУДАРСТВЕННОЙ  СТАТИСТИКИ</a:t>
          </a:r>
          <a:endParaRPr kumimoji="0" lang="ru-RU" sz="1200" b="1" i="0" u="none" strike="noStrike" cap="none" spc="0" normalizeH="0" baseline="0">
            <a:ln>
              <a:noFill/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  <a:p>
          <a:pPr marL="0" marR="0" lvl="0" indent="0" algn="ctr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>
              <a:tab pos="1793875" algn="l"/>
              <a:tab pos="10331450" algn="r"/>
            </a:tabLst>
          </a:pPr>
          <a:endParaRPr kumimoji="0" lang="ru-RU" sz="1200" b="1" i="0" u="none" strike="noStrike" cap="none" spc="0" normalizeH="0" baseline="0">
            <a:ln>
              <a:noFill/>
            </a:ln>
            <a:solidFill>
              <a:schemeClr val="tx1"/>
            </a:solidFill>
            <a:effectLst/>
            <a:latin typeface="Arial" pitchFamily="34" charset="0"/>
            <a:ea typeface="Calibri" pitchFamily="34" charset="0"/>
            <a:cs typeface="Arial" pitchFamily="34" charset="0"/>
          </a:endParaRPr>
        </a:p>
        <a:p>
          <a:pPr algn="ctr" rtl="0" eaLnBrk="0" fontAlgn="base" latinLnBrk="0" hangingPunct="0"/>
          <a:r>
            <a:rPr lang="ru-RU" sz="1000" b="1" i="0" kern="1200" baseline="0">
              <a:solidFill>
                <a:schemeClr val="tx1"/>
              </a:solidFill>
              <a:effectLst>
                <a:glow rad="228600">
                  <a:schemeClr val="bg1">
                    <a:alpha val="40000"/>
                  </a:schemeClr>
                </a:glow>
              </a:effectLst>
              <a:latin typeface="Arial" pitchFamily="34" charset="0"/>
              <a:ea typeface="+mn-ea"/>
              <a:cs typeface="Arial" pitchFamily="34" charset="0"/>
            </a:rPr>
            <a:t>ТЕРРИТОРИАЛЬНЫЙ ОРГАН ФЕДЕРАЛЬНОЙ СЛУЖБЫ </a:t>
          </a:r>
          <a:endParaRPr lang="ru-RU" sz="1000">
            <a:effectLst/>
            <a:latin typeface="Arial" pitchFamily="34" charset="0"/>
            <a:cs typeface="Arial" pitchFamily="34" charset="0"/>
          </a:endParaRPr>
        </a:p>
        <a:p>
          <a:pPr algn="ctr" rtl="0" eaLnBrk="0" fontAlgn="base" latinLnBrk="0" hangingPunct="0"/>
          <a:r>
            <a:rPr lang="ru-RU" sz="1000" b="1" i="0" kern="1200" baseline="0">
              <a:solidFill>
                <a:schemeClr val="tx1"/>
              </a:solidFill>
              <a:effectLst>
                <a:glow rad="228600">
                  <a:schemeClr val="bg1">
                    <a:alpha val="40000"/>
                  </a:schemeClr>
                </a:glow>
              </a:effectLst>
              <a:latin typeface="Arial" pitchFamily="34" charset="0"/>
              <a:ea typeface="+mn-ea"/>
              <a:cs typeface="Arial" pitchFamily="34" charset="0"/>
            </a:rPr>
            <a:t>ГОСУДАРСТВЕННОЙ СТАТИСТИКИ </a:t>
          </a:r>
          <a:endParaRPr lang="ru-RU" sz="1000">
            <a:effectLst/>
            <a:latin typeface="Arial" pitchFamily="34" charset="0"/>
            <a:cs typeface="Arial" pitchFamily="34" charset="0"/>
          </a:endParaRPr>
        </a:p>
        <a:p>
          <a:pPr algn="ctr" rtl="0" eaLnBrk="0" fontAlgn="base" latinLnBrk="0" hangingPunct="0"/>
          <a:r>
            <a:rPr lang="ru-RU" sz="1000" b="1" i="0" kern="1200" baseline="0">
              <a:solidFill>
                <a:schemeClr val="tx1"/>
              </a:solidFill>
              <a:effectLst>
                <a:glow rad="228600">
                  <a:schemeClr val="bg1">
                    <a:alpha val="40000"/>
                  </a:schemeClr>
                </a:glow>
              </a:effectLst>
              <a:latin typeface="Arial" pitchFamily="34" charset="0"/>
              <a:ea typeface="+mn-ea"/>
              <a:cs typeface="Arial" pitchFamily="34" charset="0"/>
            </a:rPr>
            <a:t>ПО ПЕНЗЕНСКОЙ ОБЛАСТИ</a:t>
          </a:r>
          <a:endParaRPr lang="ru-RU" sz="1000">
            <a:effectLst/>
            <a:latin typeface="Arial" pitchFamily="34" charset="0"/>
            <a:cs typeface="Arial" pitchFamily="34" charset="0"/>
          </a:endParaRPr>
        </a:p>
        <a:p>
          <a:pPr marL="0" marR="0" lvl="0" indent="0" algn="ctr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>
              <a:tab pos="1793875" algn="l"/>
              <a:tab pos="10331450" algn="r"/>
            </a:tabLst>
          </a:pPr>
          <a:endParaRPr kumimoji="0" lang="ru-RU" sz="1200" b="1" i="0" u="none" strike="noStrike" cap="none" spc="0" normalizeH="0" baseline="0">
            <a:ln>
              <a:noFill/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14</xdr:row>
      <xdr:rowOff>142875</xdr:rowOff>
    </xdr:from>
    <xdr:to>
      <xdr:col>15</xdr:col>
      <xdr:colOff>28574</xdr:colOff>
      <xdr:row>17</xdr:row>
      <xdr:rowOff>45476</xdr:rowOff>
    </xdr:to>
    <xdr:sp macro="" textlink="">
      <xdr:nvSpPr>
        <xdr:cNvPr id="3" name="Прямоугольник 2"/>
        <xdr:cNvSpPr/>
      </xdr:nvSpPr>
      <xdr:spPr>
        <a:xfrm>
          <a:off x="0" y="2409825"/>
          <a:ext cx="9172574" cy="388376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lvl="0" eaLnBrk="0" fontAlgn="base" hangingPunct="0">
            <a:spcBef>
              <a:spcPct val="0"/>
            </a:spcBef>
            <a:spcAft>
              <a:spcPct val="0"/>
            </a:spcAft>
            <a:tabLst>
              <a:tab pos="1793875" algn="l"/>
              <a:tab pos="10331450" algn="r"/>
            </a:tabLst>
          </a:pPr>
          <a:r>
            <a:rPr kumimoji="0" lang="ru-RU" sz="2000" b="1" i="0" u="none" strike="noStrike" cap="none" spc="0" normalizeH="0" baseline="0">
              <a:ln>
                <a:noFill/>
              </a:ln>
              <a:solidFill>
                <a:schemeClr val="tx1"/>
              </a:solidFill>
              <a:effectLst/>
              <a:latin typeface="Arial" pitchFamily="34" charset="0"/>
              <a:ea typeface="Calibri" pitchFamily="34" charset="0"/>
              <a:cs typeface="Arial" pitchFamily="34" charset="0"/>
            </a:rPr>
            <a:t>ВСЕРОССИЙСКАЯ СЕЛЬСКОХОЗЯЙСТВЕННАЯ ПЕРЕПИСЬ 2016 ГОДА</a:t>
          </a:r>
          <a:endParaRPr kumimoji="0" lang="ru-RU" sz="2000" b="1" i="0" u="none" strike="noStrike" cap="none" spc="0" normalizeH="0" baseline="0">
            <a:ln>
              <a:noFill/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21</xdr:row>
      <xdr:rowOff>66675</xdr:rowOff>
    </xdr:from>
    <xdr:to>
      <xdr:col>13</xdr:col>
      <xdr:colOff>523875</xdr:colOff>
      <xdr:row>32</xdr:row>
      <xdr:rowOff>5502</xdr:rowOff>
    </xdr:to>
    <xdr:sp macro="" textlink="">
      <xdr:nvSpPr>
        <xdr:cNvPr id="4" name="Rectangle 8"/>
        <xdr:cNvSpPr>
          <a:spLocks noChangeArrowheads="1"/>
        </xdr:cNvSpPr>
      </xdr:nvSpPr>
      <xdr:spPr bwMode="auto">
        <a:xfrm>
          <a:off x="0" y="3400425"/>
          <a:ext cx="8366125" cy="1685077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0" fontAlgn="base" hangingPunct="0">
            <a:lnSpc>
              <a:spcPct val="150000"/>
            </a:lnSpc>
            <a:spcBef>
              <a:spcPct val="0"/>
            </a:spcBef>
            <a:spcAft>
              <a:spcPct val="0"/>
            </a:spcAft>
            <a:tabLst>
              <a:tab pos="1793875" algn="l"/>
              <a:tab pos="10331450" algn="r"/>
            </a:tabLst>
          </a:pPr>
          <a:r>
            <a:rPr lang="ru-RU" b="1" cap="none" spc="0">
              <a:ln>
                <a:noFill/>
              </a:ln>
              <a:solidFill>
                <a:schemeClr val="tx1"/>
              </a:solidFill>
              <a:effectLst/>
              <a:latin typeface="Arial" pitchFamily="34" charset="0"/>
              <a:ea typeface="Calibri" pitchFamily="34" charset="0"/>
              <a:cs typeface="Arial" pitchFamily="34" charset="0"/>
            </a:rPr>
            <a:t>ПРЕДВАРИТЕЛЬНЫЕ ИТОГИ ПО ПЕНЗЕНСКОЙ ОБЛАСТИ </a:t>
          </a:r>
        </a:p>
        <a:p>
          <a:pPr algn="ctr" eaLnBrk="0" fontAlgn="base" hangingPunct="0">
            <a:lnSpc>
              <a:spcPct val="150000"/>
            </a:lnSpc>
            <a:spcBef>
              <a:spcPct val="0"/>
            </a:spcBef>
            <a:spcAft>
              <a:spcPct val="0"/>
            </a:spcAft>
            <a:tabLst>
              <a:tab pos="1793875" algn="l"/>
              <a:tab pos="10331450" algn="r"/>
            </a:tabLst>
          </a:pPr>
          <a:r>
            <a:rPr lang="ru-RU" b="1" cap="none" spc="0">
              <a:ln>
                <a:noFill/>
              </a:ln>
              <a:solidFill>
                <a:schemeClr val="tx1"/>
              </a:solidFill>
              <a:effectLst/>
              <a:latin typeface="Arial" pitchFamily="34" charset="0"/>
              <a:ea typeface="Calibri" pitchFamily="34" charset="0"/>
              <a:cs typeface="Arial" pitchFamily="34" charset="0"/>
            </a:rPr>
            <a:t>В ХОЗЯЙСТВАХ ВСЕХ КАТЕГОРИЙ</a:t>
          </a:r>
        </a:p>
        <a:p>
          <a:pPr algn="ctr" eaLnBrk="0" fontAlgn="base" hangingPunct="0">
            <a:lnSpc>
              <a:spcPct val="150000"/>
            </a:lnSpc>
            <a:spcBef>
              <a:spcPct val="0"/>
            </a:spcBef>
            <a:spcAft>
              <a:spcPct val="0"/>
            </a:spcAft>
            <a:tabLst>
              <a:tab pos="1793875" algn="l"/>
              <a:tab pos="10331450" algn="r"/>
            </a:tabLst>
          </a:pPr>
          <a:endParaRPr lang="ru-RU" b="1" cap="none" spc="0">
            <a:ln>
              <a:noFill/>
            </a:ln>
            <a:solidFill>
              <a:schemeClr val="tx1"/>
            </a:solidFill>
            <a:effectLst/>
            <a:latin typeface="Arial" pitchFamily="34" charset="0"/>
            <a:ea typeface="Calibri" pitchFamily="34" charset="0"/>
            <a:cs typeface="Arial" pitchFamily="34" charset="0"/>
          </a:endParaRPr>
        </a:p>
        <a:p>
          <a:pPr algn="ctr" eaLnBrk="0" fontAlgn="base" hangingPunct="0">
            <a:lnSpc>
              <a:spcPct val="150000"/>
            </a:lnSpc>
            <a:spcBef>
              <a:spcPct val="0"/>
            </a:spcBef>
            <a:spcAft>
              <a:spcPct val="0"/>
            </a:spcAft>
            <a:tabLst>
              <a:tab pos="1793875" algn="l"/>
              <a:tab pos="10331450" algn="r"/>
            </a:tabLst>
          </a:pPr>
          <a:r>
            <a:rPr lang="ru-RU" b="1" cap="none" spc="0">
              <a:ln>
                <a:noFill/>
              </a:ln>
              <a:solidFill>
                <a:schemeClr val="tx1"/>
              </a:solidFill>
              <a:effectLst/>
              <a:latin typeface="Arial" pitchFamily="34" charset="0"/>
              <a:ea typeface="Calibri" pitchFamily="34" charset="0"/>
              <a:cs typeface="Arial" pitchFamily="34" charset="0"/>
            </a:rPr>
            <a:t>ТОМ1</a:t>
          </a:r>
        </a:p>
      </xdr:txBody>
    </xdr:sp>
    <xdr:clientData/>
  </xdr:twoCellAnchor>
  <xdr:oneCellAnchor>
    <xdr:from>
      <xdr:col>6</xdr:col>
      <xdr:colOff>9525</xdr:colOff>
      <xdr:row>38</xdr:row>
      <xdr:rowOff>47625</xdr:rowOff>
    </xdr:from>
    <xdr:ext cx="1160318" cy="298800"/>
    <xdr:sp macro="" textlink="">
      <xdr:nvSpPr>
        <xdr:cNvPr id="5" name="TextBox 4"/>
        <xdr:cNvSpPr txBox="1"/>
      </xdr:nvSpPr>
      <xdr:spPr>
        <a:xfrm>
          <a:off x="3667125" y="6200775"/>
          <a:ext cx="1160318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4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Пенза 2017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280146</xdr:colOff>
      <xdr:row>25</xdr:row>
      <xdr:rowOff>123265</xdr:rowOff>
    </xdr:from>
    <xdr:to>
      <xdr:col>0</xdr:col>
      <xdr:colOff>7947772</xdr:colOff>
      <xdr:row>36</xdr:row>
      <xdr:rowOff>1075765</xdr:rowOff>
    </xdr:to>
    <xdr:graphicFrame macro="">
      <xdr:nvGraphicFramePr>
        <xdr:cNvPr id="86" name="Диаграмма 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280148</xdr:colOff>
      <xdr:row>85</xdr:row>
      <xdr:rowOff>67235</xdr:rowOff>
    </xdr:from>
    <xdr:to>
      <xdr:col>0</xdr:col>
      <xdr:colOff>7810500</xdr:colOff>
      <xdr:row>106</xdr:row>
      <xdr:rowOff>179294</xdr:rowOff>
    </xdr:to>
    <xdr:graphicFrame macro="">
      <xdr:nvGraphicFramePr>
        <xdr:cNvPr id="114" name="Диаграмма 1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313765</xdr:colOff>
      <xdr:row>115</xdr:row>
      <xdr:rowOff>179295</xdr:rowOff>
    </xdr:from>
    <xdr:to>
      <xdr:col>0</xdr:col>
      <xdr:colOff>8001000</xdr:colOff>
      <xdr:row>138</xdr:row>
      <xdr:rowOff>22412</xdr:rowOff>
    </xdr:to>
    <xdr:graphicFrame macro="">
      <xdr:nvGraphicFramePr>
        <xdr:cNvPr id="115" name="Диаграмма 1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190499</xdr:colOff>
      <xdr:row>144</xdr:row>
      <xdr:rowOff>246528</xdr:rowOff>
    </xdr:from>
    <xdr:to>
      <xdr:col>0</xdr:col>
      <xdr:colOff>7877734</xdr:colOff>
      <xdr:row>164</xdr:row>
      <xdr:rowOff>168088</xdr:rowOff>
    </xdr:to>
    <xdr:graphicFrame macro="">
      <xdr:nvGraphicFramePr>
        <xdr:cNvPr id="117" name="Диаграмма 1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605116</xdr:colOff>
      <xdr:row>69</xdr:row>
      <xdr:rowOff>33617</xdr:rowOff>
    </xdr:from>
    <xdr:to>
      <xdr:col>0</xdr:col>
      <xdr:colOff>7776882</xdr:colOff>
      <xdr:row>77</xdr:row>
      <xdr:rowOff>1636059</xdr:rowOff>
    </xdr:to>
    <xdr:graphicFrame macro="">
      <xdr:nvGraphicFramePr>
        <xdr:cNvPr id="10" name="Диаграмма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11206</xdr:colOff>
      <xdr:row>10</xdr:row>
      <xdr:rowOff>123266</xdr:rowOff>
    </xdr:from>
    <xdr:to>
      <xdr:col>1</xdr:col>
      <xdr:colOff>582706</xdr:colOff>
      <xdr:row>20</xdr:row>
      <xdr:rowOff>179294</xdr:rowOff>
    </xdr:to>
    <xdr:graphicFrame macro="">
      <xdr:nvGraphicFramePr>
        <xdr:cNvPr id="11" name="Диаграмма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11206</xdr:colOff>
      <xdr:row>42</xdr:row>
      <xdr:rowOff>89646</xdr:rowOff>
    </xdr:from>
    <xdr:to>
      <xdr:col>0</xdr:col>
      <xdr:colOff>8045824</xdr:colOff>
      <xdr:row>57</xdr:row>
      <xdr:rowOff>761999</xdr:rowOff>
    </xdr:to>
    <xdr:graphicFrame macro="">
      <xdr:nvGraphicFramePr>
        <xdr:cNvPr id="12" name="Диаграмма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4885765</xdr:colOff>
      <xdr:row>2</xdr:row>
      <xdr:rowOff>112060</xdr:rowOff>
    </xdr:from>
    <xdr:to>
      <xdr:col>2</xdr:col>
      <xdr:colOff>470647</xdr:colOff>
      <xdr:row>16</xdr:row>
      <xdr:rowOff>188260</xdr:rowOff>
    </xdr:to>
    <xdr:graphicFrame macro="">
      <xdr:nvGraphicFramePr>
        <xdr:cNvPr id="44" name="Диаграмма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100853</xdr:rowOff>
    </xdr:from>
    <xdr:to>
      <xdr:col>0</xdr:col>
      <xdr:colOff>5457265</xdr:colOff>
      <xdr:row>16</xdr:row>
      <xdr:rowOff>224117</xdr:rowOff>
    </xdr:to>
    <xdr:graphicFrame macro="">
      <xdr:nvGraphicFramePr>
        <xdr:cNvPr id="45" name="Диаграмма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1916204</xdr:colOff>
      <xdr:row>18</xdr:row>
      <xdr:rowOff>22410</xdr:rowOff>
    </xdr:from>
    <xdr:to>
      <xdr:col>0</xdr:col>
      <xdr:colOff>6196851</xdr:colOff>
      <xdr:row>29</xdr:row>
      <xdr:rowOff>235323</xdr:rowOff>
    </xdr:to>
    <xdr:graphicFrame macro="">
      <xdr:nvGraphicFramePr>
        <xdr:cNvPr id="25" name="Диаграмма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582705</xdr:colOff>
      <xdr:row>32</xdr:row>
      <xdr:rowOff>67235</xdr:rowOff>
    </xdr:from>
    <xdr:to>
      <xdr:col>0</xdr:col>
      <xdr:colOff>7541558</xdr:colOff>
      <xdr:row>43</xdr:row>
      <xdr:rowOff>190499</xdr:rowOff>
    </xdr:to>
    <xdr:graphicFrame macro="">
      <xdr:nvGraphicFramePr>
        <xdr:cNvPr id="26" name="Диаграмма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1176620</xdr:colOff>
      <xdr:row>47</xdr:row>
      <xdr:rowOff>78442</xdr:rowOff>
    </xdr:from>
    <xdr:to>
      <xdr:col>0</xdr:col>
      <xdr:colOff>6768354</xdr:colOff>
      <xdr:row>60</xdr:row>
      <xdr:rowOff>258577</xdr:rowOff>
    </xdr:to>
    <xdr:graphicFrame macro="">
      <xdr:nvGraphicFramePr>
        <xdr:cNvPr id="27" name="Диаграмма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</xdr:row>
      <xdr:rowOff>179294</xdr:rowOff>
    </xdr:from>
    <xdr:to>
      <xdr:col>0</xdr:col>
      <xdr:colOff>8314765</xdr:colOff>
      <xdr:row>12</xdr:row>
      <xdr:rowOff>44824</xdr:rowOff>
    </xdr:to>
    <xdr:graphicFrame macro="">
      <xdr:nvGraphicFramePr>
        <xdr:cNvPr id="9" name="Диаграмма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22411</xdr:colOff>
      <xdr:row>66</xdr:row>
      <xdr:rowOff>78441</xdr:rowOff>
    </xdr:from>
    <xdr:to>
      <xdr:col>1</xdr:col>
      <xdr:colOff>460562</xdr:colOff>
      <xdr:row>75</xdr:row>
      <xdr:rowOff>1502429</xdr:rowOff>
    </xdr:to>
    <xdr:graphicFrame macro="">
      <xdr:nvGraphicFramePr>
        <xdr:cNvPr id="10" name="Диаграмма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246529</xdr:colOff>
      <xdr:row>84</xdr:row>
      <xdr:rowOff>179294</xdr:rowOff>
    </xdr:from>
    <xdr:to>
      <xdr:col>0</xdr:col>
      <xdr:colOff>8009404</xdr:colOff>
      <xdr:row>95</xdr:row>
      <xdr:rowOff>1108542</xdr:rowOff>
    </xdr:to>
    <xdr:graphicFrame macro="">
      <xdr:nvGraphicFramePr>
        <xdr:cNvPr id="11" name="Диаграмма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134471</xdr:colOff>
      <xdr:row>1</xdr:row>
      <xdr:rowOff>56028</xdr:rowOff>
    </xdr:from>
    <xdr:to>
      <xdr:col>0</xdr:col>
      <xdr:colOff>4796118</xdr:colOff>
      <xdr:row>11</xdr:row>
      <xdr:rowOff>526675</xdr:rowOff>
    </xdr:to>
    <xdr:graphicFrame macro="">
      <xdr:nvGraphicFramePr>
        <xdr:cNvPr id="28" name="Диаграмма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3081619</xdr:colOff>
      <xdr:row>0</xdr:row>
      <xdr:rowOff>33617</xdr:rowOff>
    </xdr:from>
    <xdr:to>
      <xdr:col>0</xdr:col>
      <xdr:colOff>7900149</xdr:colOff>
      <xdr:row>11</xdr:row>
      <xdr:rowOff>739588</xdr:rowOff>
    </xdr:to>
    <xdr:graphicFrame macro="">
      <xdr:nvGraphicFramePr>
        <xdr:cNvPr id="29" name="Диаграмма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347381</xdr:colOff>
      <xdr:row>14</xdr:row>
      <xdr:rowOff>123267</xdr:rowOff>
    </xdr:from>
    <xdr:to>
      <xdr:col>0</xdr:col>
      <xdr:colOff>7418294</xdr:colOff>
      <xdr:row>29</xdr:row>
      <xdr:rowOff>179295</xdr:rowOff>
    </xdr:to>
    <xdr:graphicFrame macro="">
      <xdr:nvGraphicFramePr>
        <xdr:cNvPr id="30" name="Диаграмма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1085850</xdr:colOff>
      <xdr:row>2</xdr:row>
      <xdr:rowOff>9525</xdr:rowOff>
    </xdr:from>
    <xdr:to>
      <xdr:col>4</xdr:col>
      <xdr:colOff>714375</xdr:colOff>
      <xdr:row>11</xdr:row>
      <xdr:rowOff>0</xdr:rowOff>
    </xdr:to>
    <xdr:grpSp>
      <xdr:nvGrpSpPr>
        <xdr:cNvPr id="7" name="Группа 6"/>
        <xdr:cNvGrpSpPr/>
      </xdr:nvGrpSpPr>
      <xdr:grpSpPr>
        <a:xfrm>
          <a:off x="1085850" y="1186143"/>
          <a:ext cx="6318437" cy="1402416"/>
          <a:chOff x="638737" y="121370913"/>
          <a:chExt cx="6916233" cy="1748118"/>
        </a:xfrm>
      </xdr:grpSpPr>
      <xdr:pic>
        <xdr:nvPicPr>
          <xdr:cNvPr id="8" name="Picture 7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643"/>
          <a:stretch/>
        </xdr:blipFill>
        <xdr:spPr bwMode="auto">
          <a:xfrm>
            <a:off x="638737" y="121378546"/>
            <a:ext cx="2297206" cy="1729277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</xdr:pic>
      <xdr:pic>
        <xdr:nvPicPr>
          <xdr:cNvPr id="9" name="Picture 9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55560" y="121378458"/>
            <a:ext cx="2299410" cy="1740572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</xdr:pic>
      <xdr:pic>
        <xdr:nvPicPr>
          <xdr:cNvPr id="10" name="Picture 6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5151" r="5612"/>
          <a:stretch/>
        </xdr:blipFill>
        <xdr:spPr bwMode="auto">
          <a:xfrm>
            <a:off x="2935942" y="121370913"/>
            <a:ext cx="2322234" cy="1748118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56030</xdr:colOff>
      <xdr:row>67</xdr:row>
      <xdr:rowOff>446338</xdr:rowOff>
    </xdr:from>
    <xdr:to>
      <xdr:col>0</xdr:col>
      <xdr:colOff>8348382</xdr:colOff>
      <xdr:row>72</xdr:row>
      <xdr:rowOff>78442</xdr:rowOff>
    </xdr:to>
    <xdr:grpSp>
      <xdr:nvGrpSpPr>
        <xdr:cNvPr id="7" name="Группа 6"/>
        <xdr:cNvGrpSpPr/>
      </xdr:nvGrpSpPr>
      <xdr:grpSpPr>
        <a:xfrm>
          <a:off x="56030" y="14240779"/>
          <a:ext cx="8292352" cy="2332722"/>
          <a:chOff x="41747" y="137211156"/>
          <a:chExt cx="7503712" cy="1795867"/>
        </a:xfrm>
      </xdr:grpSpPr>
      <xdr:grpSp>
        <xdr:nvGrpSpPr>
          <xdr:cNvPr id="8" name="Группа 7"/>
          <xdr:cNvGrpSpPr/>
        </xdr:nvGrpSpPr>
        <xdr:grpSpPr>
          <a:xfrm>
            <a:off x="2598791" y="137216495"/>
            <a:ext cx="2319618" cy="1790528"/>
            <a:chOff x="0" y="138975353"/>
            <a:chExt cx="3750128" cy="2784022"/>
          </a:xfrm>
        </xdr:grpSpPr>
        <xdr:pic>
          <xdr:nvPicPr>
            <xdr:cNvPr id="15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0" y="138975353"/>
              <a:ext cx="3750128" cy="2784022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chemeClr val="accent1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chemeClr val="tx1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</xdr:pic>
        <xdr:sp macro="" textlink="">
          <xdr:nvSpPr>
            <xdr:cNvPr id="16" name="TextBox 1"/>
            <xdr:cNvSpPr txBox="1"/>
          </xdr:nvSpPr>
          <xdr:spPr>
            <a:xfrm>
              <a:off x="26576" y="141174311"/>
              <a:ext cx="3705138" cy="585061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ru-RU"/>
              </a:defPPr>
              <a:lvl1pPr algn="l" rtl="0" fontAlgn="base">
                <a:spcBef>
                  <a:spcPct val="50000"/>
                </a:spcBef>
                <a:spcAft>
                  <a:spcPct val="0"/>
                </a:spcAft>
                <a:defRPr sz="1400" b="1" i="1" kern="1200">
                  <a:solidFill>
                    <a:srgbClr val="3366FF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50000"/>
                </a:spcBef>
                <a:spcAft>
                  <a:spcPct val="0"/>
                </a:spcAft>
                <a:defRPr sz="1400" b="1" i="1" kern="1200">
                  <a:solidFill>
                    <a:srgbClr val="3366FF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50000"/>
                </a:spcBef>
                <a:spcAft>
                  <a:spcPct val="0"/>
                </a:spcAft>
                <a:defRPr sz="1400" b="1" i="1" kern="1200">
                  <a:solidFill>
                    <a:srgbClr val="3366FF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50000"/>
                </a:spcBef>
                <a:spcAft>
                  <a:spcPct val="0"/>
                </a:spcAft>
                <a:defRPr sz="1400" b="1" i="1" kern="1200">
                  <a:solidFill>
                    <a:srgbClr val="3366FF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50000"/>
                </a:spcBef>
                <a:spcAft>
                  <a:spcPct val="0"/>
                </a:spcAft>
                <a:defRPr sz="1400" b="1" i="1" kern="1200">
                  <a:solidFill>
                    <a:srgbClr val="3366FF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400" b="1" i="1" kern="1200">
                  <a:solidFill>
                    <a:srgbClr val="3366FF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400" b="1" i="1" kern="1200">
                  <a:solidFill>
                    <a:srgbClr val="3366FF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400" b="1" i="1" kern="1200">
                  <a:solidFill>
                    <a:srgbClr val="3366FF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400" b="1" i="1" kern="1200">
                  <a:solidFill>
                    <a:srgbClr val="3366FF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r>
                <a:rPr lang="ru-RU" sz="1400" i="0">
                  <a:solidFill>
                    <a:schemeClr val="bg1"/>
                  </a:solidFill>
                </a:rPr>
                <a:t>Фазаны</a:t>
              </a:r>
              <a:r>
                <a:rPr lang="ru-RU" sz="1400">
                  <a:solidFill>
                    <a:schemeClr val="bg1"/>
                  </a:solidFill>
                </a:rPr>
                <a:t> 60 голов</a:t>
              </a:r>
            </a:p>
          </xdr:txBody>
        </xdr:sp>
      </xdr:grpSp>
      <xdr:grpSp>
        <xdr:nvGrpSpPr>
          <xdr:cNvPr id="9" name="Группа 8"/>
          <xdr:cNvGrpSpPr/>
        </xdr:nvGrpSpPr>
        <xdr:grpSpPr>
          <a:xfrm>
            <a:off x="41747" y="137216517"/>
            <a:ext cx="2557043" cy="1781736"/>
            <a:chOff x="4397573" y="1683200"/>
            <a:chExt cx="4000755" cy="2764971"/>
          </a:xfrm>
        </xdr:grpSpPr>
        <xdr:pic>
          <xdr:nvPicPr>
            <xdr:cNvPr id="13" name="Picture 2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435928" y="1683200"/>
              <a:ext cx="3962400" cy="2764971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chemeClr val="accent1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chemeClr val="tx1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</xdr:pic>
        <xdr:sp macro="" textlink="">
          <xdr:nvSpPr>
            <xdr:cNvPr id="14" name="TextBox 10"/>
            <xdr:cNvSpPr txBox="1"/>
          </xdr:nvSpPr>
          <xdr:spPr>
            <a:xfrm>
              <a:off x="4397573" y="1730800"/>
              <a:ext cx="2483907" cy="588459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ru-RU"/>
              </a:defPPr>
              <a:lvl1pPr algn="l" rtl="0" fontAlgn="base">
                <a:spcBef>
                  <a:spcPct val="50000"/>
                </a:spcBef>
                <a:spcAft>
                  <a:spcPct val="0"/>
                </a:spcAft>
                <a:defRPr sz="1400" b="1" i="1" kern="1200">
                  <a:solidFill>
                    <a:srgbClr val="3366FF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50000"/>
                </a:spcBef>
                <a:spcAft>
                  <a:spcPct val="0"/>
                </a:spcAft>
                <a:defRPr sz="1400" b="1" i="1" kern="1200">
                  <a:solidFill>
                    <a:srgbClr val="3366FF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50000"/>
                </a:spcBef>
                <a:spcAft>
                  <a:spcPct val="0"/>
                </a:spcAft>
                <a:defRPr sz="1400" b="1" i="1" kern="1200">
                  <a:solidFill>
                    <a:srgbClr val="3366FF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50000"/>
                </a:spcBef>
                <a:spcAft>
                  <a:spcPct val="0"/>
                </a:spcAft>
                <a:defRPr sz="1400" b="1" i="1" kern="1200">
                  <a:solidFill>
                    <a:srgbClr val="3366FF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50000"/>
                </a:spcBef>
                <a:spcAft>
                  <a:spcPct val="0"/>
                </a:spcAft>
                <a:defRPr sz="1400" b="1" i="1" kern="1200">
                  <a:solidFill>
                    <a:srgbClr val="3366FF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400" b="1" i="1" kern="1200">
                  <a:solidFill>
                    <a:srgbClr val="3366FF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400" b="1" i="1" kern="1200">
                  <a:solidFill>
                    <a:srgbClr val="3366FF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400" b="1" i="1" kern="1200">
                  <a:solidFill>
                    <a:srgbClr val="3366FF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400" b="1" i="1" kern="1200">
                  <a:solidFill>
                    <a:srgbClr val="3366FF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r>
                <a:rPr lang="ru-RU" sz="1400" i="0">
                  <a:solidFill>
                    <a:schemeClr val="bg1"/>
                  </a:solidFill>
                </a:rPr>
                <a:t>Перепелки</a:t>
              </a:r>
            </a:p>
            <a:p>
              <a:r>
                <a:rPr lang="ru-RU" sz="1400" i="0">
                  <a:solidFill>
                    <a:schemeClr val="bg1"/>
                  </a:solidFill>
                </a:rPr>
                <a:t> 326 голов</a:t>
              </a:r>
            </a:p>
          </xdr:txBody>
        </xdr:sp>
      </xdr:grpSp>
      <xdr:grpSp>
        <xdr:nvGrpSpPr>
          <xdr:cNvPr id="10" name="Группа 9"/>
          <xdr:cNvGrpSpPr/>
        </xdr:nvGrpSpPr>
        <xdr:grpSpPr>
          <a:xfrm>
            <a:off x="4904611" y="137211156"/>
            <a:ext cx="2640848" cy="1787583"/>
            <a:chOff x="4328300" y="139277912"/>
            <a:chExt cx="3388712" cy="2526848"/>
          </a:xfrm>
        </xdr:grpSpPr>
        <xdr:pic>
          <xdr:nvPicPr>
            <xdr:cNvPr id="11" name="Picture 3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347882" y="139277912"/>
              <a:ext cx="3369130" cy="2526848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chemeClr val="accent1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chemeClr val="tx1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</xdr:pic>
        <xdr:sp macro="" textlink="">
          <xdr:nvSpPr>
            <xdr:cNvPr id="12" name="TextBox 11"/>
            <xdr:cNvSpPr txBox="1"/>
          </xdr:nvSpPr>
          <xdr:spPr>
            <a:xfrm>
              <a:off x="4328300" y="140867276"/>
              <a:ext cx="2359831" cy="869769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ru-RU"/>
              </a:defPPr>
              <a:lvl1pPr algn="l" rtl="0" fontAlgn="base">
                <a:spcBef>
                  <a:spcPct val="50000"/>
                </a:spcBef>
                <a:spcAft>
                  <a:spcPct val="0"/>
                </a:spcAft>
                <a:defRPr sz="1400" b="1" i="1" kern="1200">
                  <a:solidFill>
                    <a:srgbClr val="3366FF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50000"/>
                </a:spcBef>
                <a:spcAft>
                  <a:spcPct val="0"/>
                </a:spcAft>
                <a:defRPr sz="1400" b="1" i="1" kern="1200">
                  <a:solidFill>
                    <a:srgbClr val="3366FF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50000"/>
                </a:spcBef>
                <a:spcAft>
                  <a:spcPct val="0"/>
                </a:spcAft>
                <a:defRPr sz="1400" b="1" i="1" kern="1200">
                  <a:solidFill>
                    <a:srgbClr val="3366FF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50000"/>
                </a:spcBef>
                <a:spcAft>
                  <a:spcPct val="0"/>
                </a:spcAft>
                <a:defRPr sz="1400" b="1" i="1" kern="1200">
                  <a:solidFill>
                    <a:srgbClr val="3366FF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50000"/>
                </a:spcBef>
                <a:spcAft>
                  <a:spcPct val="0"/>
                </a:spcAft>
                <a:defRPr sz="1400" b="1" i="1" kern="1200">
                  <a:solidFill>
                    <a:srgbClr val="3366FF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400" b="1" i="1" kern="1200">
                  <a:solidFill>
                    <a:srgbClr val="3366FF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400" b="1" i="1" kern="1200">
                  <a:solidFill>
                    <a:srgbClr val="3366FF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400" b="1" i="1" kern="1200">
                  <a:solidFill>
                    <a:srgbClr val="3366FF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400" b="1" i="1" kern="1200">
                  <a:solidFill>
                    <a:srgbClr val="3366FF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r>
                <a:rPr lang="ru-RU" sz="1400" i="0">
                  <a:solidFill>
                    <a:schemeClr val="bg1"/>
                  </a:solidFill>
                </a:rPr>
                <a:t>Страусы</a:t>
              </a:r>
            </a:p>
            <a:p>
              <a:r>
                <a:rPr lang="ru-RU" sz="1400" i="0">
                  <a:solidFill>
                    <a:schemeClr val="bg1"/>
                  </a:solidFill>
                </a:rPr>
                <a:t> 2 головы</a:t>
              </a:r>
            </a:p>
          </xdr:txBody>
        </xdr:sp>
      </xdr:grpSp>
    </xdr:grpSp>
    <xdr:clientData/>
  </xdr:twoCellAnchor>
  <xdr:twoCellAnchor>
    <xdr:from>
      <xdr:col>0</xdr:col>
      <xdr:colOff>4981575</xdr:colOff>
      <xdr:row>101</xdr:row>
      <xdr:rowOff>57150</xdr:rowOff>
    </xdr:from>
    <xdr:to>
      <xdr:col>0</xdr:col>
      <xdr:colOff>8258174</xdr:colOff>
      <xdr:row>123</xdr:row>
      <xdr:rowOff>85725</xdr:rowOff>
    </xdr:to>
    <xdr:grpSp>
      <xdr:nvGrpSpPr>
        <xdr:cNvPr id="18" name="Группа 17"/>
        <xdr:cNvGrpSpPr/>
      </xdr:nvGrpSpPr>
      <xdr:grpSpPr>
        <a:xfrm>
          <a:off x="4981575" y="28071856"/>
          <a:ext cx="3276599" cy="4219575"/>
          <a:chOff x="4650605" y="145903950"/>
          <a:chExt cx="2979394" cy="4510647"/>
        </a:xfrm>
      </xdr:grpSpPr>
      <xdr:pic>
        <xdr:nvPicPr>
          <xdr:cNvPr id="19" name="Picture 2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670"/>
          <a:stretch/>
        </xdr:blipFill>
        <xdr:spPr bwMode="auto">
          <a:xfrm>
            <a:off x="4667919" y="148204475"/>
            <a:ext cx="2959510" cy="2210122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</xdr:pic>
      <xdr:pic>
        <xdr:nvPicPr>
          <xdr:cNvPr id="20" name="Picture 4" descr="https://magazin-motoblok.ru/upload/iblock/670/67010160e7140f31534286c50c37cdc0.jp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48" r="7175"/>
          <a:stretch/>
        </xdr:blipFill>
        <xdr:spPr bwMode="auto">
          <a:xfrm>
            <a:off x="4650605" y="145903950"/>
            <a:ext cx="2979394" cy="22624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0</xdr:colOff>
      <xdr:row>9</xdr:row>
      <xdr:rowOff>44824</xdr:rowOff>
    </xdr:from>
    <xdr:to>
      <xdr:col>0</xdr:col>
      <xdr:colOff>5648325</xdr:colOff>
      <xdr:row>25</xdr:row>
      <xdr:rowOff>97212</xdr:rowOff>
    </xdr:to>
    <xdr:graphicFrame macro="">
      <xdr:nvGraphicFramePr>
        <xdr:cNvPr id="24" name="Диаграмма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3003175</xdr:colOff>
      <xdr:row>9</xdr:row>
      <xdr:rowOff>67236</xdr:rowOff>
    </xdr:from>
    <xdr:to>
      <xdr:col>0</xdr:col>
      <xdr:colOff>8156201</xdr:colOff>
      <xdr:row>25</xdr:row>
      <xdr:rowOff>114861</xdr:rowOff>
    </xdr:to>
    <xdr:graphicFrame macro="">
      <xdr:nvGraphicFramePr>
        <xdr:cNvPr id="25" name="Диаграмма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44825</xdr:colOff>
      <xdr:row>31</xdr:row>
      <xdr:rowOff>112058</xdr:rowOff>
    </xdr:from>
    <xdr:to>
      <xdr:col>0</xdr:col>
      <xdr:colOff>4538382</xdr:colOff>
      <xdr:row>47</xdr:row>
      <xdr:rowOff>123266</xdr:rowOff>
    </xdr:to>
    <xdr:graphicFrame macro="">
      <xdr:nvGraphicFramePr>
        <xdr:cNvPr id="26" name="Диаграмма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3227294</xdr:colOff>
      <xdr:row>32</xdr:row>
      <xdr:rowOff>22412</xdr:rowOff>
    </xdr:from>
    <xdr:to>
      <xdr:col>0</xdr:col>
      <xdr:colOff>7956176</xdr:colOff>
      <xdr:row>49</xdr:row>
      <xdr:rowOff>123266</xdr:rowOff>
    </xdr:to>
    <xdr:graphicFrame macro="">
      <xdr:nvGraphicFramePr>
        <xdr:cNvPr id="27" name="Диаграмма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235323</xdr:colOff>
      <xdr:row>45</xdr:row>
      <xdr:rowOff>67234</xdr:rowOff>
    </xdr:from>
    <xdr:to>
      <xdr:col>0</xdr:col>
      <xdr:colOff>5647764</xdr:colOff>
      <xdr:row>65</xdr:row>
      <xdr:rowOff>44823</xdr:rowOff>
    </xdr:to>
    <xdr:graphicFrame macro="">
      <xdr:nvGraphicFramePr>
        <xdr:cNvPr id="28" name="Диаграмма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3372971</xdr:colOff>
      <xdr:row>48</xdr:row>
      <xdr:rowOff>112059</xdr:rowOff>
    </xdr:from>
    <xdr:to>
      <xdr:col>0</xdr:col>
      <xdr:colOff>8335496</xdr:colOff>
      <xdr:row>66</xdr:row>
      <xdr:rowOff>112059</xdr:rowOff>
    </xdr:to>
    <xdr:graphicFrame macro="">
      <xdr:nvGraphicFramePr>
        <xdr:cNvPr id="29" name="Диаграмма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33618</xdr:colOff>
      <xdr:row>80</xdr:row>
      <xdr:rowOff>156881</xdr:rowOff>
    </xdr:from>
    <xdr:to>
      <xdr:col>1</xdr:col>
      <xdr:colOff>324970</xdr:colOff>
      <xdr:row>94</xdr:row>
      <xdr:rowOff>100853</xdr:rowOff>
    </xdr:to>
    <xdr:graphicFrame macro="">
      <xdr:nvGraphicFramePr>
        <xdr:cNvPr id="30" name="Диаграмма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102</xdr:row>
      <xdr:rowOff>11205</xdr:rowOff>
    </xdr:from>
    <xdr:to>
      <xdr:col>0</xdr:col>
      <xdr:colOff>5031441</xdr:colOff>
      <xdr:row>123</xdr:row>
      <xdr:rowOff>112058</xdr:rowOff>
    </xdr:to>
    <xdr:graphicFrame macro="">
      <xdr:nvGraphicFramePr>
        <xdr:cNvPr id="31" name="Диаграмма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63500</xdr:rowOff>
    </xdr:from>
    <xdr:to>
      <xdr:col>10</xdr:col>
      <xdr:colOff>571500</xdr:colOff>
      <xdr:row>29</xdr:row>
      <xdr:rowOff>158750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2;&#1057;&#1055;&#1061;/&#1042;&#1057;&#1061;&#1055;_&#1088;&#1077;&#1079;&#1091;&#1083;&#1100;&#1090;&#1072;&#1090;&#1099;%20&#1079;&#1072;&#1075;&#1088;&#1091;&#1079;&#1082;&#1080;%20&#1074;%20&#1056;&#1086;&#1089;&#1089;&#1090;&#1072;&#1090;+/56_&#1058;&#1086;&#1084;1_&#1042;&#1089;&#1077;%20&#1082;&#1072;&#1090;&#1077;&#1075;&#1086;&#1088;&#1080;&#1080;/&#1044;&#1080;&#1072;&#1075;&#1088;&#1072;&#1084;&#1084;&#1099;%20&#1080;%20&#1087;&#1088;/&#1053;&#1086;&#1074;&#1072;&#1103;%20&#1087;&#1072;&#1087;&#1082;&#1072;/&#1044;&#1080;&#1072;&#1075;&#1088;&#1072;&#1084;&#1084;&#1099;+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2;&#1057;&#1055;&#1061;/&#1042;&#1057;&#1061;&#1055;_&#1088;&#1077;&#1079;&#1091;&#1083;&#1100;&#1090;&#1072;&#1090;&#1099;%20&#1079;&#1072;&#1075;&#1088;&#1091;&#1079;&#1082;&#1080;%20&#1074;%20&#1056;&#1086;&#1089;&#1089;&#1090;&#1072;&#1090;+/56_&#1058;&#1086;&#1084;1_&#1042;&#1089;&#1077;%20&#1082;&#1072;&#1090;&#1077;&#1075;&#1086;&#1088;&#1080;&#1080;/&#1044;&#1080;&#1072;&#1075;&#1088;&#1072;&#1084;&#1084;&#1099;%20&#1080;%20&#1087;&#1088;/&#1053;&#1086;&#1074;&#1072;&#1103;%20&#1087;&#1072;&#1087;&#1082;&#1072;/&#1051;&#1080;&#1089;&#1090;%20Microsoft%20Exce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2;&#1057;&#1055;&#1061;/&#1042;&#1057;&#1061;&#1055;_&#1088;&#1077;&#1079;&#1091;&#1083;&#1100;&#1090;&#1072;&#1090;&#1099;%20&#1079;&#1072;&#1075;&#1088;&#1091;&#1079;&#1082;&#1080;%20&#1074;%20&#1056;&#1086;&#1089;&#1089;&#1090;&#1072;&#1090;+/56_&#1058;&#1086;&#1084;1_&#1042;&#1089;&#1077;%20&#1082;&#1072;&#1090;&#1077;&#1075;&#1086;&#1088;&#1080;&#1080;/&#1044;&#1080;&#1072;&#1075;&#1088;&#1072;&#1084;&#1084;&#1099;%20&#1080;%20&#1087;&#1088;/&#1053;&#1086;&#1074;&#1072;&#1103;%20&#1087;&#1072;&#1087;&#1082;&#1072;/&#1059;&#1076;&#1077;&#1083;&#1100;&#1085;&#1099;&#1081;%20&#1074;&#1077;&#1090;%20&#1087;&#1077;&#1088;&#1077;&#1076;&#1077;&#1083;&#1072;&#1085;&#1085;&#1072;&#1103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2;&#1057;&#1055;&#1061;/&#1042;&#1057;&#1061;&#1055;_&#1088;&#1077;&#1079;&#1091;&#1083;&#1100;&#1090;&#1072;&#1090;&#1099;%20&#1079;&#1072;&#1075;&#1088;&#1091;&#1079;&#1082;&#1080;%20&#1074;%20&#1056;&#1086;&#1089;&#1089;&#1090;&#1072;&#1090;+/56_&#1058;&#1086;&#1084;1_&#1042;&#1089;&#1077;%20&#1082;&#1072;&#1090;&#1077;&#1075;&#1086;&#1088;&#1080;&#1080;/&#1044;&#1080;&#1072;&#1075;&#1088;&#1072;&#1084;&#1084;&#1099;%20&#1080;%20&#1087;&#1088;/&#1044;&#1080;&#1072;&#1075;&#1088;-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2;&#1057;&#1055;&#1061;/&#1042;&#1057;&#1061;&#1055;_&#1088;&#1077;&#1079;&#1091;&#1083;&#1100;&#1090;&#1072;&#1090;&#1099;%20&#1079;&#1072;&#1075;&#1088;&#1091;&#1079;&#1082;&#1080;%20&#1074;%20&#1056;&#1086;&#1089;&#1089;&#1090;&#1072;&#1090;+/56_&#1058;&#1086;&#1084;1_&#1042;&#1089;&#1077;%20&#1082;&#1072;&#1090;&#1077;&#1075;&#1086;&#1088;&#1080;&#1080;/&#1044;&#1080;&#1072;&#1075;&#1088;&#1072;&#1084;&#1084;&#1099;%20&#1080;%20&#1087;&#1088;/&#1044;&#1080;&#1072;&#1075;&#1088;-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>
        <row r="5">
          <cell r="N5" t="str">
            <v>Владельцы садоводческих и огороднических участков</v>
          </cell>
          <cell r="O5" t="str">
            <v>Личные подсобные хозяйства</v>
          </cell>
          <cell r="P5" t="str">
            <v>Крестьянские (фермерские) хозяйства и индивидуальные предприниматели</v>
          </cell>
          <cell r="Q5" t="str">
            <v>Сельскохозяйственные организации</v>
          </cell>
        </row>
        <row r="6">
          <cell r="N6">
            <v>3.7</v>
          </cell>
          <cell r="O6">
            <v>95.6</v>
          </cell>
          <cell r="P6">
            <v>0.5</v>
          </cell>
          <cell r="Q6">
            <v>0.2</v>
          </cell>
        </row>
        <row r="25">
          <cell r="N25" t="str">
            <v>Сельскохозяйственные организации</v>
          </cell>
          <cell r="O25" t="str">
            <v>Крестьянские  (фермерские) хозяйства и индивидуальные предприниматели</v>
          </cell>
          <cell r="P25" t="str">
            <v>Некоммерческие объединения граждан</v>
          </cell>
          <cell r="Q25" t="str">
            <v>Личные                                                       подсобные хозяйства</v>
          </cell>
        </row>
        <row r="54">
          <cell r="C54" t="str">
            <v>До 0,2 га</v>
          </cell>
          <cell r="D54" t="str">
            <v>0,21-0,35 га</v>
          </cell>
          <cell r="E54" t="str">
            <v>0,36-1,0 га</v>
          </cell>
          <cell r="F54" t="str">
            <v>1,01-10,0 га</v>
          </cell>
          <cell r="G54" t="str">
            <v>Свыше 10,0 га</v>
          </cell>
        </row>
        <row r="55">
          <cell r="B55" t="str">
            <v>Число хозяйств</v>
          </cell>
          <cell r="C55">
            <v>57.3</v>
          </cell>
          <cell r="D55">
            <v>24.9</v>
          </cell>
          <cell r="E55">
            <v>16.8</v>
          </cell>
          <cell r="F55">
            <v>0.6</v>
          </cell>
          <cell r="G55">
            <v>0.4</v>
          </cell>
        </row>
        <row r="56">
          <cell r="B56" t="str">
            <v>Общая площадь земли</v>
          </cell>
          <cell r="C56">
            <v>16.100000000000001</v>
          </cell>
          <cell r="D56">
            <v>17.5</v>
          </cell>
          <cell r="E56">
            <v>21.5</v>
          </cell>
          <cell r="F56">
            <v>6.4</v>
          </cell>
          <cell r="G56">
            <v>38.5</v>
          </cell>
        </row>
        <row r="157">
          <cell r="K157" t="str">
            <v>Высшее профессиональное</v>
          </cell>
          <cell r="L157" t="str">
            <v>Среднее профессиональное</v>
          </cell>
          <cell r="M157" t="str">
            <v>Среднее общее</v>
          </cell>
        </row>
        <row r="158">
          <cell r="K158">
            <v>38.799999999999997</v>
          </cell>
          <cell r="L158">
            <v>35.1</v>
          </cell>
          <cell r="M158">
            <v>21.8</v>
          </cell>
        </row>
        <row r="177">
          <cell r="L177" t="str">
            <v>1 человек</v>
          </cell>
          <cell r="M177">
            <v>33.1</v>
          </cell>
        </row>
        <row r="178">
          <cell r="L178" t="str">
            <v>2 человека</v>
          </cell>
          <cell r="M178">
            <v>41.2</v>
          </cell>
        </row>
        <row r="179">
          <cell r="L179" t="str">
            <v>3-4 человека</v>
          </cell>
          <cell r="M179">
            <v>23.8</v>
          </cell>
        </row>
        <row r="180">
          <cell r="L180" t="str">
            <v>5 человек и более</v>
          </cell>
          <cell r="M180">
            <v>1.9</v>
          </cell>
        </row>
        <row r="344">
          <cell r="L344" t="str">
            <v>Сельскохозяйственные организации</v>
          </cell>
          <cell r="M344">
            <v>87</v>
          </cell>
        </row>
        <row r="345">
          <cell r="L345" t="str">
            <v>Крестьянские (фермерские) хозяйства и индивидуальные предприниматели</v>
          </cell>
          <cell r="M345">
            <v>10</v>
          </cell>
        </row>
        <row r="346">
          <cell r="L346" t="str">
            <v>Хозяйства населения</v>
          </cell>
          <cell r="M346">
            <v>3</v>
          </cell>
        </row>
        <row r="368">
          <cell r="P368" t="str">
            <v>ВСХП-2006</v>
          </cell>
          <cell r="Q368">
            <v>55751</v>
          </cell>
        </row>
        <row r="369">
          <cell r="P369" t="str">
            <v>Статотчетность</v>
          </cell>
          <cell r="Q369">
            <v>58393</v>
          </cell>
        </row>
        <row r="370">
          <cell r="P370" t="str">
            <v>ВСХП-2016</v>
          </cell>
          <cell r="Q370">
            <v>54739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>
        <row r="26">
          <cell r="N26">
            <v>88.9</v>
          </cell>
          <cell r="O26">
            <v>94.3</v>
          </cell>
          <cell r="P26">
            <v>96.9</v>
          </cell>
          <cell r="Q26">
            <v>83.2</v>
          </cell>
        </row>
        <row r="105">
          <cell r="M105" t="str">
            <v>мужчины</v>
          </cell>
          <cell r="N105">
            <v>87.1</v>
          </cell>
        </row>
        <row r="106">
          <cell r="M106" t="str">
            <v>женщины</v>
          </cell>
          <cell r="N106">
            <v>12.9</v>
          </cell>
        </row>
        <row r="122">
          <cell r="K122" t="str">
            <v>Высшее профессиональное</v>
          </cell>
          <cell r="L122" t="str">
            <v>Среднее профессиональное</v>
          </cell>
        </row>
        <row r="123">
          <cell r="K123">
            <v>90</v>
          </cell>
          <cell r="L123">
            <v>10</v>
          </cell>
        </row>
        <row r="140">
          <cell r="K140" t="str">
            <v>мужчины</v>
          </cell>
          <cell r="L140">
            <v>80.2</v>
          </cell>
        </row>
        <row r="141">
          <cell r="K141" t="str">
            <v>женщины</v>
          </cell>
          <cell r="L141">
            <v>19.8</v>
          </cell>
        </row>
        <row r="199">
          <cell r="G199" t="str">
            <v>Сельскохозяйственные организации</v>
          </cell>
          <cell r="H199" t="str">
            <v>Фермерские хозяйства</v>
          </cell>
          <cell r="I199" t="str">
            <v>Хозяйства населения</v>
          </cell>
          <cell r="K199" t="str">
            <v>Сельскохозяйственные организации</v>
          </cell>
          <cell r="L199" t="str">
            <v>Фермерские хозяйства</v>
          </cell>
          <cell r="M199" t="str">
            <v>Хозяйства населения</v>
          </cell>
        </row>
        <row r="200">
          <cell r="G200">
            <v>84.3</v>
          </cell>
          <cell r="H200">
            <v>11.3</v>
          </cell>
          <cell r="I200">
            <v>4.4000000000000004</v>
          </cell>
          <cell r="K200">
            <v>72.2</v>
          </cell>
          <cell r="L200">
            <v>23.7</v>
          </cell>
          <cell r="M200">
            <v>4.0999999999999996</v>
          </cell>
        </row>
        <row r="227">
          <cell r="L227" t="str">
            <v>Кормовые культуры</v>
          </cell>
          <cell r="M227" t="str">
            <v>Овощи</v>
          </cell>
          <cell r="N227" t="str">
            <v>Картофель</v>
          </cell>
          <cell r="O227" t="str">
            <v>Технические культуры</v>
          </cell>
          <cell r="P227" t="str">
            <v>Зерновые и зернобобовые культуры</v>
          </cell>
        </row>
        <row r="228">
          <cell r="K228" t="str">
            <v>ВСХП-2006</v>
          </cell>
          <cell r="L228">
            <v>27.4</v>
          </cell>
          <cell r="M228">
            <v>0.6</v>
          </cell>
          <cell r="N228">
            <v>2.9</v>
          </cell>
          <cell r="O228">
            <v>8.9</v>
          </cell>
          <cell r="P228">
            <v>60.2</v>
          </cell>
        </row>
        <row r="229">
          <cell r="K229" t="str">
            <v>ВСХП-2016</v>
          </cell>
          <cell r="L229">
            <v>15.1</v>
          </cell>
          <cell r="M229">
            <v>0.7</v>
          </cell>
          <cell r="N229">
            <v>2.5</v>
          </cell>
          <cell r="O229">
            <v>28</v>
          </cell>
          <cell r="P229">
            <v>53.7</v>
          </cell>
        </row>
        <row r="250">
          <cell r="H250" t="str">
            <v>Сельскохозяйственные организации</v>
          </cell>
          <cell r="I250" t="str">
            <v>Хозяйства населения</v>
          </cell>
          <cell r="J250" t="str">
            <v>Крестьянские (фермерские) хозяйства и индивидуальные предприниматели</v>
          </cell>
          <cell r="L250" t="str">
            <v>Сельскохозяйственные организации</v>
          </cell>
          <cell r="M250" t="str">
            <v>Хозяйства населения</v>
          </cell>
          <cell r="N250" t="str">
            <v>Крестьянские (фермерские) хозяйства и индивидуальные предприниматели</v>
          </cell>
        </row>
        <row r="251">
          <cell r="H251">
            <v>42.5</v>
          </cell>
          <cell r="I251">
            <v>54.7</v>
          </cell>
          <cell r="J251">
            <v>2.8</v>
          </cell>
          <cell r="L251">
            <v>41.1</v>
          </cell>
          <cell r="M251">
            <v>44.1</v>
          </cell>
          <cell r="N251">
            <v>14.8</v>
          </cell>
        </row>
        <row r="272">
          <cell r="E272" t="str">
            <v>Сельскохозяйственные организации</v>
          </cell>
          <cell r="F272" t="str">
            <v>Хозяйства населения</v>
          </cell>
          <cell r="G272" t="str">
            <v>Крестьянские (фермерские) хозяйства и индивидуальные предприниматели</v>
          </cell>
          <cell r="K272" t="str">
            <v>Сельскохозяйственные организации</v>
          </cell>
          <cell r="L272" t="str">
            <v>Хозяйства населения</v>
          </cell>
          <cell r="M272" t="str">
            <v>Крестьянские (фермерские) хозяйства и индивидуальные предприниматели</v>
          </cell>
        </row>
        <row r="273">
          <cell r="E273">
            <v>24.8</v>
          </cell>
          <cell r="F273">
            <v>64.7</v>
          </cell>
          <cell r="G273">
            <v>9.6</v>
          </cell>
          <cell r="K273">
            <v>59.8</v>
          </cell>
          <cell r="L273">
            <v>37.4</v>
          </cell>
          <cell r="M273">
            <v>2.8</v>
          </cell>
        </row>
        <row r="300">
          <cell r="E300" t="str">
            <v>Сельскохозяйственные организации</v>
          </cell>
          <cell r="F300" t="str">
            <v>Хозяйства населения</v>
          </cell>
          <cell r="G300" t="str">
            <v>Крестьянские (фермерские) хозяйства и индивидуальные предприниматели</v>
          </cell>
          <cell r="K300" t="str">
            <v>Сельскохозяйственные организации</v>
          </cell>
          <cell r="L300" t="str">
            <v>Хозяйства населения</v>
          </cell>
          <cell r="M300" t="str">
            <v>Крестьянские (фермерские) хозяйства и индивидуальные предприниматели</v>
          </cell>
        </row>
        <row r="301">
          <cell r="E301">
            <v>15.8</v>
          </cell>
          <cell r="F301">
            <v>68.900000000000006</v>
          </cell>
          <cell r="G301">
            <v>15.3</v>
          </cell>
          <cell r="K301">
            <v>5.9</v>
          </cell>
          <cell r="L301">
            <v>81.8</v>
          </cell>
          <cell r="M301">
            <v>12.3</v>
          </cell>
        </row>
        <row r="327">
          <cell r="L327" t="str">
            <v>Тракторы на 1000 га пашни</v>
          </cell>
          <cell r="M327" t="str">
            <v>Зерноуборочные комбайны на 1000 га посевов</v>
          </cell>
          <cell r="N327" t="str">
            <v>Картофелеуборочные комбайны на 1000 га посевов</v>
          </cell>
          <cell r="O327" t="str">
            <v>Свеклоуборочные машины (без ботвоуборочных) на 1000 га посевов</v>
          </cell>
        </row>
        <row r="328">
          <cell r="K328" t="str">
            <v>Сельскохозяйственные организации, не относящиеся к субъектам малого предпринимательства</v>
          </cell>
          <cell r="L328">
            <v>2</v>
          </cell>
          <cell r="M328">
            <v>1</v>
          </cell>
          <cell r="N328">
            <v>14</v>
          </cell>
          <cell r="O328">
            <v>1</v>
          </cell>
        </row>
        <row r="329">
          <cell r="K329" t="str">
            <v>Малые предприятия</v>
          </cell>
          <cell r="L329">
            <v>3</v>
          </cell>
          <cell r="M329">
            <v>2</v>
          </cell>
          <cell r="N329">
            <v>9</v>
          </cell>
          <cell r="O329">
            <v>2</v>
          </cell>
        </row>
        <row r="330">
          <cell r="K330" t="str">
            <v>Подсобные сельскохозяйственные предприятия несельскохозяйственных организаций</v>
          </cell>
          <cell r="L330">
            <v>6</v>
          </cell>
          <cell r="M330">
            <v>4</v>
          </cell>
          <cell r="N330">
            <v>9</v>
          </cell>
          <cell r="O330">
            <v>14</v>
          </cell>
        </row>
        <row r="331">
          <cell r="K331" t="str">
            <v>Крестьянские (фермерские) хозяйства и индивидуальные предприниматели</v>
          </cell>
          <cell r="L331">
            <v>6</v>
          </cell>
          <cell r="M331">
            <v>4</v>
          </cell>
          <cell r="N331">
            <v>6</v>
          </cell>
          <cell r="O331">
            <v>3</v>
          </cell>
        </row>
        <row r="344">
          <cell r="L344" t="str">
            <v>Сельскохозяйственные организации</v>
          </cell>
          <cell r="M344">
            <v>87</v>
          </cell>
          <cell r="O344" t="str">
            <v>Сельскохозяйственные организации</v>
          </cell>
          <cell r="P344">
            <v>76</v>
          </cell>
        </row>
        <row r="345">
          <cell r="L345" t="str">
            <v>Крестьянские (фермерские) хозяйства и индивидуальные предприниматели</v>
          </cell>
          <cell r="M345">
            <v>10</v>
          </cell>
          <cell r="O345" t="str">
            <v>Крестьянские (фермерские) хозяйства и индивидуальные предприниматели</v>
          </cell>
          <cell r="P345">
            <v>19</v>
          </cell>
        </row>
        <row r="346">
          <cell r="L346" t="str">
            <v>Хозяйства населения</v>
          </cell>
          <cell r="M346">
            <v>3</v>
          </cell>
          <cell r="O346" t="str">
            <v>Хозяйства населения</v>
          </cell>
          <cell r="P346">
            <v>5</v>
          </cell>
        </row>
        <row r="368">
          <cell r="M368" t="str">
            <v>ВСХП-2006</v>
          </cell>
          <cell r="N368">
            <v>181365</v>
          </cell>
        </row>
        <row r="369">
          <cell r="M369" t="str">
            <v>Статотчетность</v>
          </cell>
          <cell r="N369">
            <v>79914</v>
          </cell>
        </row>
        <row r="370">
          <cell r="M370" t="str">
            <v>ВСХП-2016</v>
          </cell>
          <cell r="N370">
            <v>79228</v>
          </cell>
        </row>
        <row r="396">
          <cell r="M396" t="str">
            <v>ВСХП-2006</v>
          </cell>
          <cell r="N396">
            <v>184455</v>
          </cell>
        </row>
        <row r="397">
          <cell r="M397" t="str">
            <v>Статотчетность</v>
          </cell>
          <cell r="N397">
            <v>73767</v>
          </cell>
        </row>
        <row r="398">
          <cell r="M398" t="str">
            <v>ВСХП-2016</v>
          </cell>
          <cell r="N398">
            <v>78759</v>
          </cell>
        </row>
        <row r="424">
          <cell r="N424" t="str">
            <v>ВСХП-2006</v>
          </cell>
          <cell r="O424">
            <v>116686</v>
          </cell>
        </row>
        <row r="425">
          <cell r="N425" t="str">
            <v>Статотчетность</v>
          </cell>
          <cell r="O425">
            <v>97025</v>
          </cell>
        </row>
        <row r="426">
          <cell r="N426" t="str">
            <v>ВСХП-2016</v>
          </cell>
          <cell r="O426">
            <v>98785</v>
          </cell>
        </row>
        <row r="452">
          <cell r="N452" t="str">
            <v>Мотоциклы</v>
          </cell>
          <cell r="O452">
            <v>3</v>
          </cell>
        </row>
        <row r="453">
          <cell r="N453" t="str">
            <v>Тракторы</v>
          </cell>
          <cell r="O453">
            <v>3</v>
          </cell>
        </row>
        <row r="454">
          <cell r="N454" t="str">
            <v>Автомобили грузовые</v>
          </cell>
          <cell r="O454">
            <v>4</v>
          </cell>
        </row>
        <row r="455">
          <cell r="N455" t="str">
            <v>Мукомольное оборудование и крупорушки</v>
          </cell>
          <cell r="O455">
            <v>4</v>
          </cell>
        </row>
        <row r="456">
          <cell r="N456" t="str">
            <v>Газонокосилки</v>
          </cell>
          <cell r="O456">
            <v>10</v>
          </cell>
        </row>
        <row r="457">
          <cell r="N457" t="str">
            <v>Мотоблоки,мотокультиваторы со сменными орудиями</v>
          </cell>
          <cell r="O457">
            <v>14</v>
          </cell>
        </row>
        <row r="458">
          <cell r="N458" t="str">
            <v>Автомобили легковые</v>
          </cell>
          <cell r="O458">
            <v>48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>
        <row r="37">
          <cell r="C37" t="str">
            <v>Пензенская область</v>
          </cell>
          <cell r="D37" t="str">
            <v>Белинский</v>
          </cell>
          <cell r="E37" t="str">
            <v>Лунинский</v>
          </cell>
          <cell r="F37" t="str">
            <v>Лопатинский</v>
          </cell>
          <cell r="G37" t="str">
            <v>Шемышейский</v>
          </cell>
          <cell r="H37" t="str">
            <v>Никольский</v>
          </cell>
          <cell r="I37" t="str">
            <v>Городищенский</v>
          </cell>
          <cell r="J37" t="str">
            <v>Спасский</v>
          </cell>
          <cell r="K37" t="str">
            <v>Кузнецкий</v>
          </cell>
          <cell r="L37" t="str">
            <v>Тамалинский</v>
          </cell>
          <cell r="M37" t="str">
            <v>Сердобский</v>
          </cell>
          <cell r="N37" t="str">
            <v>Мокшанский</v>
          </cell>
          <cell r="O37" t="str">
            <v>Нижнеломовский</v>
          </cell>
          <cell r="P37" t="str">
            <v>Бессоновский</v>
          </cell>
          <cell r="Q37" t="str">
            <v>Пензенский</v>
          </cell>
          <cell r="R37" t="str">
            <v>г.Пенза</v>
          </cell>
          <cell r="S37" t="str">
            <v>Каменский</v>
          </cell>
          <cell r="T37" t="str">
            <v>Земетчинский</v>
          </cell>
          <cell r="U37" t="str">
            <v>Колышлейский</v>
          </cell>
        </row>
        <row r="38">
          <cell r="C38">
            <v>61</v>
          </cell>
          <cell r="D38">
            <v>2</v>
          </cell>
          <cell r="E38">
            <v>4</v>
          </cell>
          <cell r="F38">
            <v>5</v>
          </cell>
          <cell r="G38">
            <v>15</v>
          </cell>
          <cell r="H38">
            <v>19</v>
          </cell>
          <cell r="I38">
            <v>20</v>
          </cell>
          <cell r="J38">
            <v>35</v>
          </cell>
          <cell r="K38">
            <v>36</v>
          </cell>
          <cell r="L38">
            <v>38</v>
          </cell>
          <cell r="M38">
            <v>38</v>
          </cell>
          <cell r="N38">
            <v>40</v>
          </cell>
          <cell r="O38">
            <v>53</v>
          </cell>
          <cell r="P38">
            <v>60</v>
          </cell>
          <cell r="Q38">
            <v>64</v>
          </cell>
          <cell r="R38">
            <v>82</v>
          </cell>
          <cell r="S38">
            <v>85</v>
          </cell>
          <cell r="T38">
            <v>88</v>
          </cell>
          <cell r="U38">
            <v>100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>
        <row r="3">
          <cell r="A3" t="str">
            <v>Сельскохозяйственные  организации</v>
          </cell>
          <cell r="C3" t="str">
            <v>Крестьянские (фермерские) хозяйства и индивидуальные предприниматели</v>
          </cell>
          <cell r="E3" t="str">
            <v>Личные подсобные и другие индивидуальные хозяйства граждан</v>
          </cell>
          <cell r="G3" t="str">
            <v>Некоммерческие обьединения граждан</v>
          </cell>
        </row>
        <row r="4">
          <cell r="A4" t="str">
            <v>Российская федерация</v>
          </cell>
          <cell r="B4" t="str">
            <v>Пензенская область</v>
          </cell>
          <cell r="C4" t="str">
            <v>Российская федерация</v>
          </cell>
          <cell r="D4" t="str">
            <v>Пензенская область</v>
          </cell>
          <cell r="E4" t="str">
            <v>Российская федерация</v>
          </cell>
          <cell r="F4" t="str">
            <v>Пензенская область</v>
          </cell>
          <cell r="G4" t="str">
            <v>Российская федерация</v>
          </cell>
          <cell r="H4" t="str">
            <v>Пензенская область</v>
          </cell>
        </row>
        <row r="5">
          <cell r="A5">
            <v>76.3</v>
          </cell>
          <cell r="B5">
            <v>88.9</v>
          </cell>
          <cell r="C5">
            <v>66.099999999999994</v>
          </cell>
          <cell r="D5">
            <v>94.3</v>
          </cell>
          <cell r="E5">
            <v>79.7</v>
          </cell>
          <cell r="F5">
            <v>83.2</v>
          </cell>
          <cell r="G5">
            <v>89</v>
          </cell>
          <cell r="H5">
            <v>96.9</v>
          </cell>
        </row>
      </sheetData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3"/>
    </sheetNames>
    <sheetDataSet>
      <sheetData sheetId="0">
        <row r="5">
          <cell r="A5" t="str">
            <v>Сельскохозяйственные организации</v>
          </cell>
          <cell r="C5" t="str">
            <v>Крестьянские (фермерские)хозяйства и индивидуальные предприниматели</v>
          </cell>
          <cell r="E5" t="str">
            <v>Личные подсобные и другие индивидуальные хозяйства граждан</v>
          </cell>
          <cell r="G5" t="str">
            <v>Некоммерческие обьединения граждан</v>
          </cell>
        </row>
        <row r="6">
          <cell r="A6" t="str">
            <v>Российская федерация</v>
          </cell>
          <cell r="B6" t="str">
            <v>Пензенская область</v>
          </cell>
          <cell r="C6" t="str">
            <v>Российская федерация</v>
          </cell>
          <cell r="D6" t="str">
            <v>Пензенская область</v>
          </cell>
          <cell r="E6" t="str">
            <v>Российская федерация</v>
          </cell>
          <cell r="F6" t="str">
            <v>Пензенская область</v>
          </cell>
          <cell r="G6" t="str">
            <v>Российская федерация</v>
          </cell>
          <cell r="H6" t="str">
            <v>Пензенская область</v>
          </cell>
        </row>
        <row r="7">
          <cell r="A7">
            <v>88.8</v>
          </cell>
          <cell r="B7">
            <v>82.3</v>
          </cell>
          <cell r="C7">
            <v>91.6</v>
          </cell>
          <cell r="D7">
            <v>95.1</v>
          </cell>
          <cell r="E7">
            <v>67.5</v>
          </cell>
          <cell r="F7">
            <v>61.7</v>
          </cell>
          <cell r="G7">
            <v>84.6</v>
          </cell>
          <cell r="H7">
            <v>92.6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theme/themeOverride1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mailto:galeva@pnz.gks.ru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="70" zoomScaleNormal="70" zoomScaleSheetLayoutView="70" workbookViewId="0">
      <selection activeCell="A46" sqref="A46"/>
    </sheetView>
  </sheetViews>
  <sheetFormatPr defaultRowHeight="12.75" x14ac:dyDescent="0.2"/>
  <sheetData/>
  <printOptions horizontalCentered="1"/>
  <pageMargins left="0.19685039370078741" right="0.19685039370078741" top="0.19685039370078741" bottom="0.19685039370078741" header="0" footer="0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view="pageBreakPreview" zoomScale="85" zoomScaleNormal="100" zoomScaleSheetLayoutView="85" workbookViewId="0">
      <selection sqref="A1:E1"/>
    </sheetView>
  </sheetViews>
  <sheetFormatPr defaultRowHeight="12.75" x14ac:dyDescent="0.2"/>
  <cols>
    <col min="1" max="1" width="38.7109375" customWidth="1"/>
    <col min="2" max="2" width="19.140625" customWidth="1"/>
    <col min="3" max="3" width="21" customWidth="1"/>
    <col min="4" max="4" width="26.140625" customWidth="1"/>
    <col min="5" max="5" width="20.7109375" customWidth="1"/>
  </cols>
  <sheetData>
    <row r="1" spans="1:5" ht="31.5" customHeight="1" x14ac:dyDescent="0.2">
      <c r="A1" s="276" t="s">
        <v>1032</v>
      </c>
      <c r="B1" s="276"/>
      <c r="C1" s="276"/>
      <c r="D1" s="276"/>
      <c r="E1" s="276"/>
    </row>
    <row r="2" spans="1:5" x14ac:dyDescent="0.2">
      <c r="A2" s="266" t="s">
        <v>956</v>
      </c>
      <c r="B2" s="266"/>
      <c r="C2" s="266"/>
      <c r="D2" s="266"/>
      <c r="E2" s="266"/>
    </row>
    <row r="4" spans="1:5" x14ac:dyDescent="0.2">
      <c r="A4" s="271"/>
      <c r="B4" s="272" t="s">
        <v>565</v>
      </c>
      <c r="C4" s="271" t="s">
        <v>45</v>
      </c>
      <c r="D4" s="271"/>
      <c r="E4" s="271"/>
    </row>
    <row r="5" spans="1:5" ht="57.75" customHeight="1" x14ac:dyDescent="0.2">
      <c r="A5" s="271"/>
      <c r="B5" s="272"/>
      <c r="C5" s="181" t="s">
        <v>47</v>
      </c>
      <c r="D5" s="181" t="s">
        <v>12</v>
      </c>
      <c r="E5" s="181" t="s">
        <v>13</v>
      </c>
    </row>
    <row r="6" spans="1:5" ht="23.25" customHeight="1" x14ac:dyDescent="0.2">
      <c r="A6" s="184" t="s">
        <v>1030</v>
      </c>
      <c r="B6">
        <v>1336725</v>
      </c>
      <c r="C6">
        <v>965667</v>
      </c>
      <c r="D6">
        <v>316320</v>
      </c>
      <c r="E6">
        <v>54738</v>
      </c>
    </row>
    <row r="7" spans="1:5" ht="16.5" customHeight="1" x14ac:dyDescent="0.2">
      <c r="A7" s="179" t="s">
        <v>973</v>
      </c>
      <c r="B7">
        <v>718410</v>
      </c>
      <c r="C7">
        <v>550771</v>
      </c>
      <c r="D7">
        <v>162079</v>
      </c>
      <c r="E7">
        <v>5560</v>
      </c>
    </row>
    <row r="8" spans="1:5" ht="18" customHeight="1" x14ac:dyDescent="0.2">
      <c r="A8" s="179" t="s">
        <v>974</v>
      </c>
      <c r="B8">
        <v>374176</v>
      </c>
      <c r="C8">
        <v>280086</v>
      </c>
      <c r="D8">
        <v>92896</v>
      </c>
      <c r="E8">
        <v>1194</v>
      </c>
    </row>
    <row r="9" spans="1:5" ht="15.75" customHeight="1" x14ac:dyDescent="0.2">
      <c r="A9" s="179" t="s">
        <v>208</v>
      </c>
      <c r="B9">
        <v>32958</v>
      </c>
      <c r="C9">
        <v>2004</v>
      </c>
      <c r="D9">
        <v>2300</v>
      </c>
      <c r="E9">
        <v>28654</v>
      </c>
    </row>
    <row r="10" spans="1:5" ht="18.75" customHeight="1" x14ac:dyDescent="0.2">
      <c r="A10" s="179" t="s">
        <v>1031</v>
      </c>
      <c r="B10">
        <v>9990</v>
      </c>
      <c r="C10">
        <v>2098</v>
      </c>
      <c r="D10">
        <v>2435</v>
      </c>
      <c r="E10">
        <v>5457</v>
      </c>
    </row>
    <row r="11" spans="1:5" ht="18.75" customHeight="1" x14ac:dyDescent="0.2">
      <c r="A11" s="179" t="s">
        <v>286</v>
      </c>
      <c r="B11">
        <v>201191</v>
      </c>
      <c r="C11">
        <v>130708</v>
      </c>
      <c r="D11">
        <v>56610</v>
      </c>
      <c r="E11">
        <v>13873</v>
      </c>
    </row>
    <row r="12" spans="1:5" ht="14.25" x14ac:dyDescent="0.2">
      <c r="A12" s="277" t="s">
        <v>311</v>
      </c>
      <c r="B12" s="278"/>
      <c r="C12" s="278"/>
      <c r="D12" s="278"/>
      <c r="E12" s="278"/>
    </row>
    <row r="13" spans="1:5" x14ac:dyDescent="0.2">
      <c r="A13" s="186"/>
      <c r="B13" s="185"/>
      <c r="C13" s="185"/>
      <c r="D13" s="185"/>
      <c r="E13" s="185"/>
    </row>
    <row r="14" spans="1:5" x14ac:dyDescent="0.2">
      <c r="A14" s="186"/>
      <c r="B14" s="185"/>
      <c r="C14" s="185"/>
      <c r="D14" s="185"/>
      <c r="E14" s="185"/>
    </row>
    <row r="16" spans="1:5" ht="61.5" customHeight="1" x14ac:dyDescent="0.2">
      <c r="A16" s="267" t="s">
        <v>1153</v>
      </c>
      <c r="B16" s="267"/>
      <c r="C16" s="267"/>
      <c r="D16" s="267"/>
      <c r="E16" s="267"/>
    </row>
  </sheetData>
  <mergeCells count="7">
    <mergeCell ref="A1:E1"/>
    <mergeCell ref="A2:E2"/>
    <mergeCell ref="A16:E16"/>
    <mergeCell ref="A4:A5"/>
    <mergeCell ref="B4:B5"/>
    <mergeCell ref="C4:E4"/>
    <mergeCell ref="A12:E12"/>
  </mergeCells>
  <printOptions horizontalCentered="1"/>
  <pageMargins left="0.82677165354330717" right="0.82677165354330717" top="0.74803149606299213" bottom="0.35433070866141736" header="0.31496062992125984" footer="0.31496062992125984"/>
  <pageSetup paperSize="9" orientation="landscape" r:id="rId1"/>
  <headerFooter>
    <oddHeader>&amp;C&amp;P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1"/>
  <sheetViews>
    <sheetView view="pageBreakPreview" zoomScale="85" zoomScaleNormal="100" zoomScaleSheetLayoutView="85" workbookViewId="0"/>
  </sheetViews>
  <sheetFormatPr defaultRowHeight="15" x14ac:dyDescent="0.2"/>
  <cols>
    <col min="1" max="1" width="125.7109375" style="146" customWidth="1"/>
    <col min="2" max="2" width="12.85546875" style="146" bestFit="1" customWidth="1"/>
    <col min="3" max="16384" width="9.140625" style="146"/>
  </cols>
  <sheetData>
    <row r="1" spans="1:1" ht="18" x14ac:dyDescent="0.2">
      <c r="A1" s="153" t="s">
        <v>957</v>
      </c>
    </row>
    <row r="2" spans="1:1" x14ac:dyDescent="0.2">
      <c r="A2" s="168" t="s">
        <v>958</v>
      </c>
    </row>
    <row r="3" spans="1:1" x14ac:dyDescent="0.2">
      <c r="A3" s="151"/>
    </row>
    <row r="4" spans="1:1" x14ac:dyDescent="0.2">
      <c r="A4" s="151"/>
    </row>
    <row r="5" spans="1:1" x14ac:dyDescent="0.2">
      <c r="A5" s="151"/>
    </row>
    <row r="6" spans="1:1" x14ac:dyDescent="0.2">
      <c r="A6" s="151"/>
    </row>
    <row r="7" spans="1:1" x14ac:dyDescent="0.2">
      <c r="A7" s="151"/>
    </row>
    <row r="8" spans="1:1" x14ac:dyDescent="0.2">
      <c r="A8" s="151"/>
    </row>
    <row r="9" spans="1:1" x14ac:dyDescent="0.2">
      <c r="A9" s="151"/>
    </row>
    <row r="10" spans="1:1" x14ac:dyDescent="0.2">
      <c r="A10" s="151"/>
    </row>
    <row r="11" spans="1:1" ht="32.25" customHeight="1" x14ac:dyDescent="0.2"/>
    <row r="12" spans="1:1" ht="75" x14ac:dyDescent="0.2">
      <c r="A12" s="151" t="s">
        <v>1156</v>
      </c>
    </row>
    <row r="13" spans="1:1" ht="5.25" customHeight="1" x14ac:dyDescent="0.2"/>
    <row r="14" spans="1:1" ht="18" x14ac:dyDescent="0.2">
      <c r="A14" s="153" t="s">
        <v>1154</v>
      </c>
    </row>
    <row r="15" spans="1:1" x14ac:dyDescent="0.2">
      <c r="A15" s="168" t="s">
        <v>1155</v>
      </c>
    </row>
    <row r="16" spans="1:1" x14ac:dyDescent="0.2">
      <c r="A16" s="165"/>
    </row>
    <row r="17" spans="1:1" x14ac:dyDescent="0.2">
      <c r="A17" s="151"/>
    </row>
    <row r="18" spans="1:1" x14ac:dyDescent="0.2">
      <c r="A18" s="151"/>
    </row>
    <row r="19" spans="1:1" x14ac:dyDescent="0.2">
      <c r="A19" s="151"/>
    </row>
    <row r="20" spans="1:1" x14ac:dyDescent="0.2">
      <c r="A20" s="151"/>
    </row>
    <row r="21" spans="1:1" x14ac:dyDescent="0.2">
      <c r="A21" s="151"/>
    </row>
    <row r="22" spans="1:1" x14ac:dyDescent="0.2">
      <c r="A22" s="151"/>
    </row>
    <row r="23" spans="1:1" x14ac:dyDescent="0.2">
      <c r="A23" s="151"/>
    </row>
    <row r="24" spans="1:1" x14ac:dyDescent="0.2">
      <c r="A24" s="151"/>
    </row>
    <row r="25" spans="1:1" x14ac:dyDescent="0.2">
      <c r="A25" s="151"/>
    </row>
    <row r="26" spans="1:1" x14ac:dyDescent="0.2">
      <c r="A26" s="151"/>
    </row>
    <row r="27" spans="1:1" x14ac:dyDescent="0.2">
      <c r="A27" s="151"/>
    </row>
    <row r="28" spans="1:1" x14ac:dyDescent="0.2">
      <c r="A28" s="151"/>
    </row>
    <row r="29" spans="1:1" x14ac:dyDescent="0.2">
      <c r="A29" s="151"/>
    </row>
    <row r="30" spans="1:1" x14ac:dyDescent="0.2">
      <c r="A30" s="151"/>
    </row>
    <row r="31" spans="1:1" ht="125.25" hidden="1" customHeight="1" x14ac:dyDescent="0.2">
      <c r="A31" s="151"/>
    </row>
  </sheetData>
  <printOptions horizontalCentered="1"/>
  <pageMargins left="0.82677165354330717" right="0.82677165354330717" top="0.74803149606299213" bottom="0.35433070866141736" header="0.31496062992125984" footer="0.31496062992125984"/>
  <pageSetup paperSize="9" orientation="landscape" r:id="rId1"/>
  <headerFooter>
    <oddHeader>&amp;C&amp;P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"/>
  <sheetViews>
    <sheetView view="pageBreakPreview" zoomScale="85" zoomScaleNormal="100" zoomScaleSheetLayoutView="85" workbookViewId="0">
      <selection activeCell="A24" sqref="A24"/>
    </sheetView>
  </sheetViews>
  <sheetFormatPr defaultRowHeight="12.75" x14ac:dyDescent="0.2"/>
  <cols>
    <col min="1" max="1" width="31.5703125" customWidth="1"/>
    <col min="2" max="2" width="21.7109375" customWidth="1"/>
    <col min="3" max="3" width="23.42578125" customWidth="1"/>
    <col min="4" max="4" width="23.7109375" customWidth="1"/>
    <col min="5" max="5" width="22.140625" customWidth="1"/>
  </cols>
  <sheetData>
    <row r="1" spans="1:5" ht="80.25" customHeight="1" x14ac:dyDescent="0.2">
      <c r="A1" s="267" t="s">
        <v>1107</v>
      </c>
      <c r="B1" s="267"/>
      <c r="C1" s="267"/>
      <c r="D1" s="267"/>
      <c r="E1" s="267"/>
    </row>
    <row r="13" spans="1:5" ht="15" x14ac:dyDescent="0.2">
      <c r="A13" s="279" t="s">
        <v>1045</v>
      </c>
      <c r="B13" s="279"/>
      <c r="C13" s="279"/>
      <c r="D13" s="279"/>
      <c r="E13" s="279"/>
    </row>
    <row r="15" spans="1:5" x14ac:dyDescent="0.2">
      <c r="A15" s="265" t="s">
        <v>1037</v>
      </c>
      <c r="B15" s="265"/>
      <c r="C15" s="265"/>
      <c r="D15" s="265"/>
      <c r="E15" s="265"/>
    </row>
    <row r="16" spans="1:5" x14ac:dyDescent="0.2">
      <c r="A16" s="266" t="s">
        <v>1038</v>
      </c>
      <c r="B16" s="266"/>
      <c r="C16" s="266"/>
      <c r="D16" s="266"/>
      <c r="E16" s="266"/>
    </row>
    <row r="18" spans="1:5" x14ac:dyDescent="0.2">
      <c r="A18" s="271"/>
      <c r="B18" s="272" t="s">
        <v>565</v>
      </c>
      <c r="C18" s="271" t="s">
        <v>1033</v>
      </c>
      <c r="D18" s="271"/>
      <c r="E18" s="271"/>
    </row>
    <row r="19" spans="1:5" ht="51" x14ac:dyDescent="0.2">
      <c r="A19" s="271"/>
      <c r="B19" s="272"/>
      <c r="C19" s="181" t="s">
        <v>47</v>
      </c>
      <c r="D19" s="181" t="s">
        <v>1036</v>
      </c>
      <c r="E19" s="180" t="s">
        <v>13</v>
      </c>
    </row>
    <row r="20" spans="1:5" ht="18" customHeight="1" x14ac:dyDescent="0.2">
      <c r="A20" t="s">
        <v>426</v>
      </c>
      <c r="B20">
        <v>179378</v>
      </c>
      <c r="C20">
        <v>73654</v>
      </c>
      <c r="D20">
        <v>26496</v>
      </c>
      <c r="E20">
        <v>79228</v>
      </c>
    </row>
    <row r="21" spans="1:5" ht="18" customHeight="1" x14ac:dyDescent="0.2">
      <c r="A21" s="179" t="s">
        <v>45</v>
      </c>
    </row>
    <row r="22" spans="1:5" ht="18" customHeight="1" x14ac:dyDescent="0.2">
      <c r="A22" s="179" t="s">
        <v>1034</v>
      </c>
      <c r="B22">
        <v>78630</v>
      </c>
      <c r="C22">
        <v>33449</v>
      </c>
      <c r="D22">
        <v>12377</v>
      </c>
      <c r="E22">
        <v>32804</v>
      </c>
    </row>
    <row r="23" spans="1:5" ht="18" customHeight="1" x14ac:dyDescent="0.2">
      <c r="A23" t="s">
        <v>452</v>
      </c>
      <c r="B23">
        <v>210422</v>
      </c>
      <c r="C23">
        <v>125821</v>
      </c>
      <c r="D23">
        <v>5842</v>
      </c>
      <c r="E23">
        <v>78759</v>
      </c>
    </row>
    <row r="24" spans="1:5" ht="18" customHeight="1" x14ac:dyDescent="0.2">
      <c r="A24" t="s">
        <v>465</v>
      </c>
      <c r="B24">
        <v>120756</v>
      </c>
      <c r="C24">
        <v>7154</v>
      </c>
      <c r="D24">
        <v>14817</v>
      </c>
      <c r="E24">
        <v>98785</v>
      </c>
    </row>
    <row r="25" spans="1:5" ht="18" customHeight="1" x14ac:dyDescent="0.2">
      <c r="A25" t="s">
        <v>1035</v>
      </c>
      <c r="B25">
        <v>10421616</v>
      </c>
      <c r="C25">
        <v>8823705</v>
      </c>
      <c r="D25">
        <v>142228</v>
      </c>
      <c r="E25">
        <v>1455683</v>
      </c>
    </row>
    <row r="26" spans="1:5" ht="18" customHeight="1" x14ac:dyDescent="0.2">
      <c r="A26" t="s">
        <v>541</v>
      </c>
      <c r="B26">
        <v>94475</v>
      </c>
      <c r="C26">
        <v>492</v>
      </c>
      <c r="D26">
        <v>3749</v>
      </c>
      <c r="E26">
        <v>90234</v>
      </c>
    </row>
    <row r="27" spans="1:5" ht="18" customHeight="1" x14ac:dyDescent="0.2">
      <c r="A27" s="187" t="s">
        <v>637</v>
      </c>
      <c r="B27" s="188">
        <v>48446</v>
      </c>
      <c r="C27" s="188">
        <v>919</v>
      </c>
      <c r="D27" s="188">
        <v>1568</v>
      </c>
      <c r="E27" s="188">
        <v>45959</v>
      </c>
    </row>
  </sheetData>
  <mergeCells count="7">
    <mergeCell ref="A18:A19"/>
    <mergeCell ref="B18:B19"/>
    <mergeCell ref="C18:E18"/>
    <mergeCell ref="A1:E1"/>
    <mergeCell ref="A13:E13"/>
    <mergeCell ref="A15:E15"/>
    <mergeCell ref="A16:E16"/>
  </mergeCells>
  <printOptions horizontalCentered="1"/>
  <pageMargins left="0.82677165354330717" right="0.82677165354330717" top="0.74803149606299213" bottom="0.35433070866141736" header="0.31496062992125984" footer="0.31496062992125984"/>
  <pageSetup paperSize="9" orientation="landscape" r:id="rId1"/>
  <headerFooter>
    <oddHeader>&amp;C&amp;P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51"/>
  <sheetViews>
    <sheetView view="pageBreakPreview" zoomScale="85" zoomScaleNormal="100" zoomScaleSheetLayoutView="85" workbookViewId="0"/>
  </sheetViews>
  <sheetFormatPr defaultRowHeight="15" x14ac:dyDescent="0.2"/>
  <cols>
    <col min="1" max="1" width="125.7109375" style="146" customWidth="1"/>
    <col min="2" max="2" width="12.85546875" style="146" bestFit="1" customWidth="1"/>
    <col min="3" max="16384" width="9.140625" style="146"/>
  </cols>
  <sheetData>
    <row r="1" spans="1:1" ht="30" x14ac:dyDescent="0.2">
      <c r="A1" s="151" t="s">
        <v>1046</v>
      </c>
    </row>
    <row r="2" spans="1:1" ht="30" x14ac:dyDescent="0.2">
      <c r="A2" s="151" t="s">
        <v>1047</v>
      </c>
    </row>
    <row r="3" spans="1:1" ht="30" x14ac:dyDescent="0.2">
      <c r="A3" s="151" t="s">
        <v>1157</v>
      </c>
    </row>
    <row r="4" spans="1:1" ht="30" x14ac:dyDescent="0.2">
      <c r="A4" s="151" t="s">
        <v>1158</v>
      </c>
    </row>
    <row r="5" spans="1:1" x14ac:dyDescent="0.2">
      <c r="A5" s="151"/>
    </row>
    <row r="6" spans="1:1" ht="18" x14ac:dyDescent="0.2">
      <c r="A6" s="153" t="s">
        <v>959</v>
      </c>
    </row>
    <row r="7" spans="1:1" x14ac:dyDescent="0.2">
      <c r="A7" s="168" t="s">
        <v>960</v>
      </c>
    </row>
    <row r="8" spans="1:1" x14ac:dyDescent="0.2">
      <c r="A8" s="157"/>
    </row>
    <row r="9" spans="1:1" ht="15.75" x14ac:dyDescent="0.2">
      <c r="A9" s="150" t="s">
        <v>426</v>
      </c>
    </row>
    <row r="10" spans="1:1" x14ac:dyDescent="0.2">
      <c r="A10" s="166"/>
    </row>
    <row r="11" spans="1:1" x14ac:dyDescent="0.2">
      <c r="A11" s="167"/>
    </row>
    <row r="12" spans="1:1" x14ac:dyDescent="0.2">
      <c r="A12" s="167"/>
    </row>
    <row r="13" spans="1:1" x14ac:dyDescent="0.2">
      <c r="A13" s="167"/>
    </row>
    <row r="14" spans="1:1" x14ac:dyDescent="0.2">
      <c r="A14" s="167"/>
    </row>
    <row r="15" spans="1:1" x14ac:dyDescent="0.2">
      <c r="A15" s="167"/>
    </row>
    <row r="16" spans="1:1" x14ac:dyDescent="0.2">
      <c r="A16" s="167"/>
    </row>
    <row r="17" spans="1:1" x14ac:dyDescent="0.2">
      <c r="A17" s="167"/>
    </row>
    <row r="18" spans="1:1" x14ac:dyDescent="0.2">
      <c r="A18" s="167"/>
    </row>
    <row r="19" spans="1:1" x14ac:dyDescent="0.2">
      <c r="A19" s="167"/>
    </row>
    <row r="20" spans="1:1" x14ac:dyDescent="0.2">
      <c r="A20" s="167"/>
    </row>
    <row r="21" spans="1:1" x14ac:dyDescent="0.2">
      <c r="A21" s="167"/>
    </row>
    <row r="22" spans="1:1" x14ac:dyDescent="0.2">
      <c r="A22" s="167"/>
    </row>
    <row r="23" spans="1:1" x14ac:dyDescent="0.2">
      <c r="A23" s="167"/>
    </row>
    <row r="24" spans="1:1" x14ac:dyDescent="0.2">
      <c r="A24" s="167"/>
    </row>
    <row r="25" spans="1:1" x14ac:dyDescent="0.2">
      <c r="A25" s="167"/>
    </row>
    <row r="26" spans="1:1" x14ac:dyDescent="0.2">
      <c r="A26" s="152"/>
    </row>
    <row r="27" spans="1:1" x14ac:dyDescent="0.2">
      <c r="A27" s="152"/>
    </row>
    <row r="28" spans="1:1" x14ac:dyDescent="0.2">
      <c r="A28" s="152"/>
    </row>
    <row r="29" spans="1:1" x14ac:dyDescent="0.2">
      <c r="A29" s="152"/>
    </row>
    <row r="30" spans="1:1" x14ac:dyDescent="0.2">
      <c r="A30" s="152"/>
    </row>
    <row r="31" spans="1:1" x14ac:dyDescent="0.2">
      <c r="A31" s="152"/>
    </row>
    <row r="32" spans="1:1" ht="15.75" x14ac:dyDescent="0.2">
      <c r="A32" s="131" t="s">
        <v>452</v>
      </c>
    </row>
    <row r="33" spans="1:1" x14ac:dyDescent="0.2">
      <c r="A33" s="167"/>
    </row>
    <row r="34" spans="1:1" x14ac:dyDescent="0.2">
      <c r="A34" s="167"/>
    </row>
    <row r="35" spans="1:1" x14ac:dyDescent="0.2">
      <c r="A35" s="167"/>
    </row>
    <row r="36" spans="1:1" x14ac:dyDescent="0.2">
      <c r="A36" s="167"/>
    </row>
    <row r="37" spans="1:1" x14ac:dyDescent="0.2">
      <c r="A37" s="167"/>
    </row>
    <row r="38" spans="1:1" x14ac:dyDescent="0.2">
      <c r="A38" s="167"/>
    </row>
    <row r="39" spans="1:1" x14ac:dyDescent="0.2">
      <c r="A39" s="167"/>
    </row>
    <row r="40" spans="1:1" x14ac:dyDescent="0.2">
      <c r="A40" s="167"/>
    </row>
    <row r="41" spans="1:1" x14ac:dyDescent="0.2">
      <c r="A41" s="167"/>
    </row>
    <row r="42" spans="1:1" x14ac:dyDescent="0.2">
      <c r="A42" s="167"/>
    </row>
    <row r="43" spans="1:1" x14ac:dyDescent="0.2">
      <c r="A43" s="167"/>
    </row>
    <row r="44" spans="1:1" x14ac:dyDescent="0.2">
      <c r="A44" s="167"/>
    </row>
    <row r="45" spans="1:1" x14ac:dyDescent="0.2">
      <c r="A45" s="167"/>
    </row>
    <row r="46" spans="1:1" x14ac:dyDescent="0.2">
      <c r="A46" s="167"/>
    </row>
    <row r="47" spans="1:1" ht="15.75" x14ac:dyDescent="0.2">
      <c r="A47" s="131"/>
    </row>
    <row r="48" spans="1:1" x14ac:dyDescent="0.2">
      <c r="A48" s="166"/>
    </row>
    <row r="49" spans="1:1" s="177" customFormat="1" ht="15.75" x14ac:dyDescent="0.25">
      <c r="A49" s="131" t="s">
        <v>988</v>
      </c>
    </row>
    <row r="50" spans="1:1" x14ac:dyDescent="0.2">
      <c r="A50" s="167"/>
    </row>
    <row r="51" spans="1:1" x14ac:dyDescent="0.2">
      <c r="A51" s="167"/>
    </row>
    <row r="52" spans="1:1" x14ac:dyDescent="0.2">
      <c r="A52" s="167"/>
    </row>
    <row r="53" spans="1:1" x14ac:dyDescent="0.2">
      <c r="A53" s="167"/>
    </row>
    <row r="54" spans="1:1" x14ac:dyDescent="0.2">
      <c r="A54" s="167"/>
    </row>
    <row r="55" spans="1:1" x14ac:dyDescent="0.2">
      <c r="A55" s="167"/>
    </row>
    <row r="56" spans="1:1" x14ac:dyDescent="0.2">
      <c r="A56" s="167"/>
    </row>
    <row r="57" spans="1:1" x14ac:dyDescent="0.2">
      <c r="A57" s="167"/>
    </row>
    <row r="58" spans="1:1" x14ac:dyDescent="0.2">
      <c r="A58" s="167"/>
    </row>
    <row r="59" spans="1:1" x14ac:dyDescent="0.2">
      <c r="A59" s="167"/>
    </row>
    <row r="60" spans="1:1" x14ac:dyDescent="0.2">
      <c r="A60" s="167"/>
    </row>
    <row r="61" spans="1:1" x14ac:dyDescent="0.2">
      <c r="A61" s="167"/>
    </row>
    <row r="62" spans="1:1" x14ac:dyDescent="0.2">
      <c r="A62" s="167"/>
    </row>
    <row r="63" spans="1:1" x14ac:dyDescent="0.2">
      <c r="A63" s="152"/>
    </row>
    <row r="64" spans="1:1" x14ac:dyDescent="0.2">
      <c r="A64" s="152"/>
    </row>
    <row r="65" spans="1:1" x14ac:dyDescent="0.2">
      <c r="A65" s="152"/>
    </row>
    <row r="66" spans="1:1" x14ac:dyDescent="0.2">
      <c r="A66" s="152"/>
    </row>
    <row r="67" spans="1:1" ht="30" x14ac:dyDescent="0.2">
      <c r="A67" s="151" t="s">
        <v>1048</v>
      </c>
    </row>
    <row r="68" spans="1:1" ht="35.25" customHeight="1" x14ac:dyDescent="0.2">
      <c r="A68" s="151"/>
    </row>
    <row r="69" spans="1:1" ht="40.5" customHeight="1" x14ac:dyDescent="0.2">
      <c r="A69" s="151"/>
    </row>
    <row r="70" spans="1:1" ht="42" customHeight="1" x14ac:dyDescent="0.2">
      <c r="A70" s="151"/>
    </row>
    <row r="71" spans="1:1" ht="42" customHeight="1" x14ac:dyDescent="0.2"/>
    <row r="72" spans="1:1" ht="51.75" customHeight="1" x14ac:dyDescent="0.2">
      <c r="A72" s="151"/>
    </row>
    <row r="73" spans="1:1" ht="42" customHeight="1" x14ac:dyDescent="0.2">
      <c r="A73" s="151"/>
    </row>
    <row r="74" spans="1:1" ht="30" x14ac:dyDescent="0.2">
      <c r="A74" s="151" t="s">
        <v>1049</v>
      </c>
    </row>
    <row r="75" spans="1:1" ht="48.75" customHeight="1" x14ac:dyDescent="0.2">
      <c r="A75" s="151" t="s">
        <v>1050</v>
      </c>
    </row>
    <row r="76" spans="1:1" ht="36" customHeight="1" x14ac:dyDescent="0.2">
      <c r="A76" s="151" t="s">
        <v>1051</v>
      </c>
    </row>
    <row r="77" spans="1:1" ht="37.5" customHeight="1" x14ac:dyDescent="0.2"/>
    <row r="78" spans="1:1" ht="78.75" customHeight="1" x14ac:dyDescent="0.2"/>
    <row r="79" spans="1:1" ht="31.5" x14ac:dyDescent="0.2">
      <c r="A79" s="178" t="s">
        <v>1159</v>
      </c>
    </row>
    <row r="80" spans="1:1" x14ac:dyDescent="0.2">
      <c r="A80" s="171" t="s">
        <v>961</v>
      </c>
    </row>
    <row r="81" spans="1:1" x14ac:dyDescent="0.2">
      <c r="A81" s="151"/>
    </row>
    <row r="82" spans="1:1" ht="29.25" customHeight="1" x14ac:dyDescent="0.2">
      <c r="A82" s="151"/>
    </row>
    <row r="83" spans="1:1" ht="30" customHeight="1" x14ac:dyDescent="0.2">
      <c r="A83" s="151"/>
    </row>
    <row r="84" spans="1:1" ht="34.5" customHeight="1" x14ac:dyDescent="0.2">
      <c r="A84" s="151"/>
    </row>
    <row r="85" spans="1:1" ht="33.75" customHeight="1" x14ac:dyDescent="0.2">
      <c r="A85" s="151"/>
    </row>
    <row r="86" spans="1:1" ht="27" customHeight="1" x14ac:dyDescent="0.2">
      <c r="A86" s="151"/>
    </row>
    <row r="87" spans="1:1" ht="41.25" customHeight="1" x14ac:dyDescent="0.2">
      <c r="A87" s="151"/>
    </row>
    <row r="88" spans="1:1" ht="35.25" customHeight="1" x14ac:dyDescent="0.2">
      <c r="A88" s="151"/>
    </row>
    <row r="89" spans="1:1" ht="27" customHeight="1" x14ac:dyDescent="0.2">
      <c r="A89" s="151"/>
    </row>
    <row r="90" spans="1:1" ht="30" customHeight="1" x14ac:dyDescent="0.2">
      <c r="A90" s="151"/>
    </row>
    <row r="91" spans="1:1" ht="25.5" customHeight="1" x14ac:dyDescent="0.2">
      <c r="A91" s="151"/>
    </row>
    <row r="92" spans="1:1" ht="30.75" customHeight="1" x14ac:dyDescent="0.2">
      <c r="A92" s="151"/>
    </row>
    <row r="93" spans="1:1" x14ac:dyDescent="0.2">
      <c r="A93" s="151"/>
    </row>
    <row r="94" spans="1:1" x14ac:dyDescent="0.2">
      <c r="A94" s="151"/>
    </row>
    <row r="95" spans="1:1" x14ac:dyDescent="0.2">
      <c r="A95" s="151"/>
    </row>
    <row r="96" spans="1:1" ht="60" x14ac:dyDescent="0.2">
      <c r="A96" s="151" t="s">
        <v>1052</v>
      </c>
    </row>
    <row r="97" spans="1:1" ht="30" x14ac:dyDescent="0.2">
      <c r="A97" s="172" t="s">
        <v>1053</v>
      </c>
    </row>
    <row r="98" spans="1:1" ht="30" x14ac:dyDescent="0.2">
      <c r="A98" s="151" t="s">
        <v>1104</v>
      </c>
    </row>
    <row r="99" spans="1:1" x14ac:dyDescent="0.2">
      <c r="A99" s="151"/>
    </row>
    <row r="100" spans="1:1" ht="31.5" x14ac:dyDescent="0.2">
      <c r="A100" s="178" t="s">
        <v>983</v>
      </c>
    </row>
    <row r="101" spans="1:1" x14ac:dyDescent="0.2">
      <c r="A101" s="151"/>
    </row>
    <row r="102" spans="1:1" x14ac:dyDescent="0.2">
      <c r="A102" s="151"/>
    </row>
    <row r="103" spans="1:1" x14ac:dyDescent="0.2">
      <c r="A103" s="151"/>
    </row>
    <row r="104" spans="1:1" x14ac:dyDescent="0.2">
      <c r="A104" s="151"/>
    </row>
    <row r="105" spans="1:1" x14ac:dyDescent="0.2">
      <c r="A105" s="151"/>
    </row>
    <row r="106" spans="1:1" x14ac:dyDescent="0.2">
      <c r="A106" s="151"/>
    </row>
    <row r="107" spans="1:1" x14ac:dyDescent="0.2">
      <c r="A107" s="151"/>
    </row>
    <row r="108" spans="1:1" x14ac:dyDescent="0.2">
      <c r="A108" s="151"/>
    </row>
    <row r="109" spans="1:1" x14ac:dyDescent="0.2">
      <c r="A109" s="151"/>
    </row>
    <row r="110" spans="1:1" x14ac:dyDescent="0.2">
      <c r="A110" s="151"/>
    </row>
    <row r="111" spans="1:1" x14ac:dyDescent="0.2">
      <c r="A111" s="151"/>
    </row>
    <row r="112" spans="1:1" x14ac:dyDescent="0.2">
      <c r="A112" s="151"/>
    </row>
    <row r="113" spans="1:1" x14ac:dyDescent="0.2">
      <c r="A113" s="151"/>
    </row>
    <row r="125" spans="1:1" ht="60" x14ac:dyDescent="0.2">
      <c r="A125" s="151" t="s">
        <v>1054</v>
      </c>
    </row>
    <row r="126" spans="1:1" ht="60" x14ac:dyDescent="0.2">
      <c r="A126" s="151" t="s">
        <v>1108</v>
      </c>
    </row>
    <row r="127" spans="1:1" ht="45" x14ac:dyDescent="0.2">
      <c r="A127" s="151" t="s">
        <v>1094</v>
      </c>
    </row>
    <row r="128" spans="1:1" x14ac:dyDescent="0.2">
      <c r="A128" s="151"/>
    </row>
    <row r="129" spans="1:1" x14ac:dyDescent="0.2">
      <c r="A129" s="151"/>
    </row>
    <row r="130" spans="1:1" ht="14.25" customHeight="1" x14ac:dyDescent="0.2">
      <c r="A130" s="151"/>
    </row>
    <row r="131" spans="1:1" ht="24" customHeight="1" x14ac:dyDescent="0.2">
      <c r="A131" s="151"/>
    </row>
    <row r="132" spans="1:1" x14ac:dyDescent="0.2">
      <c r="A132" s="151"/>
    </row>
    <row r="133" spans="1:1" x14ac:dyDescent="0.2">
      <c r="A133" s="151"/>
    </row>
    <row r="134" spans="1:1" x14ac:dyDescent="0.2">
      <c r="A134" s="151"/>
    </row>
    <row r="135" spans="1:1" x14ac:dyDescent="0.2">
      <c r="A135" s="151"/>
    </row>
    <row r="136" spans="1:1" x14ac:dyDescent="0.2">
      <c r="A136" s="151"/>
    </row>
    <row r="137" spans="1:1" x14ac:dyDescent="0.2">
      <c r="A137" s="151"/>
    </row>
    <row r="138" spans="1:1" x14ac:dyDescent="0.2">
      <c r="A138" s="151"/>
    </row>
    <row r="139" spans="1:1" x14ac:dyDescent="0.2">
      <c r="A139" s="151"/>
    </row>
    <row r="140" spans="1:1" x14ac:dyDescent="0.2">
      <c r="A140" s="151"/>
    </row>
    <row r="141" spans="1:1" x14ac:dyDescent="0.2">
      <c r="A141" s="151"/>
    </row>
    <row r="142" spans="1:1" x14ac:dyDescent="0.2">
      <c r="A142" s="151"/>
    </row>
    <row r="143" spans="1:1" x14ac:dyDescent="0.2">
      <c r="A143" s="151"/>
    </row>
    <row r="144" spans="1:1" x14ac:dyDescent="0.2">
      <c r="A144" s="151"/>
    </row>
    <row r="145" spans="1:1" x14ac:dyDescent="0.2">
      <c r="A145" s="151"/>
    </row>
    <row r="146" spans="1:1" x14ac:dyDescent="0.2">
      <c r="A146" s="152"/>
    </row>
    <row r="147" spans="1:1" ht="75.75" customHeight="1" x14ac:dyDescent="0.2">
      <c r="A147" s="152"/>
    </row>
    <row r="148" spans="1:1" ht="12" customHeight="1" x14ac:dyDescent="0.2">
      <c r="A148" s="173"/>
    </row>
    <row r="149" spans="1:1" ht="12" customHeight="1" x14ac:dyDescent="0.2">
      <c r="A149" s="173"/>
    </row>
    <row r="150" spans="1:1" ht="12" customHeight="1" x14ac:dyDescent="0.2">
      <c r="A150" s="173"/>
    </row>
    <row r="151" spans="1:1" ht="12" customHeight="1" x14ac:dyDescent="0.2">
      <c r="A151" s="173"/>
    </row>
  </sheetData>
  <printOptions horizontalCentered="1"/>
  <pageMargins left="0.82677165354330717" right="0.82677165354330717" top="0.74803149606299213" bottom="0.35433070866141736" header="0.31496062992125984" footer="0.31496062992125984"/>
  <pageSetup paperSize="9" orientation="landscape" r:id="rId1"/>
  <headerFooter>
    <oddHeader>&amp;C&amp;P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Q206"/>
  <sheetViews>
    <sheetView tabSelected="1" view="pageBreakPreview" topLeftCell="D25" zoomScale="85" zoomScaleNormal="100" zoomScaleSheetLayoutView="85" workbookViewId="0">
      <selection activeCell="J46" sqref="J46"/>
    </sheetView>
  </sheetViews>
  <sheetFormatPr defaultRowHeight="15" x14ac:dyDescent="0.25"/>
  <cols>
    <col min="1" max="3" width="0" style="132" hidden="1" customWidth="1"/>
    <col min="4" max="4" width="37.28515625" style="133" customWidth="1"/>
    <col min="5" max="5" width="9.5703125" style="221" bestFit="1" customWidth="1"/>
    <col min="6" max="6" width="10.5703125" style="221" bestFit="1" customWidth="1"/>
    <col min="7" max="8" width="9.5703125" style="221" bestFit="1" customWidth="1"/>
    <col min="9" max="9" width="10.7109375" style="221" customWidth="1"/>
    <col min="10" max="10" width="8.7109375" style="221" bestFit="1" customWidth="1"/>
    <col min="11" max="12" width="9.5703125" style="221" bestFit="1" customWidth="1"/>
    <col min="13" max="13" width="7.5703125" style="221" bestFit="1" customWidth="1"/>
    <col min="14" max="14" width="8" style="133" customWidth="1"/>
    <col min="15" max="259" width="9.140625" style="132"/>
    <col min="260" max="260" width="43.7109375" style="133" customWidth="1"/>
    <col min="261" max="261" width="15.7109375" style="133" customWidth="1"/>
    <col min="262" max="262" width="17.28515625" style="133" customWidth="1"/>
    <col min="263" max="264" width="17.5703125" style="133" customWidth="1"/>
    <col min="265" max="265" width="16.7109375" style="133" customWidth="1"/>
    <col min="266" max="515" width="9.140625" style="132"/>
    <col min="516" max="516" width="43.7109375" style="133" customWidth="1"/>
    <col min="517" max="517" width="15.7109375" style="133" customWidth="1"/>
    <col min="518" max="518" width="17.28515625" style="133" customWidth="1"/>
    <col min="519" max="520" width="17.5703125" style="133" customWidth="1"/>
    <col min="521" max="521" width="16.7109375" style="133" customWidth="1"/>
    <col min="522" max="771" width="9.140625" style="132"/>
    <col min="772" max="772" width="43.7109375" style="133" customWidth="1"/>
    <col min="773" max="773" width="15.7109375" style="133" customWidth="1"/>
    <col min="774" max="774" width="17.28515625" style="133" customWidth="1"/>
    <col min="775" max="776" width="17.5703125" style="133" customWidth="1"/>
    <col min="777" max="777" width="16.7109375" style="133" customWidth="1"/>
    <col min="778" max="1027" width="9.140625" style="132"/>
    <col min="1028" max="1028" width="43.7109375" style="133" customWidth="1"/>
    <col min="1029" max="1029" width="15.7109375" style="133" customWidth="1"/>
    <col min="1030" max="1030" width="17.28515625" style="133" customWidth="1"/>
    <col min="1031" max="1032" width="17.5703125" style="133" customWidth="1"/>
    <col min="1033" max="1033" width="16.7109375" style="133" customWidth="1"/>
    <col min="1034" max="1283" width="9.140625" style="132"/>
    <col min="1284" max="1284" width="43.7109375" style="133" customWidth="1"/>
    <col min="1285" max="1285" width="15.7109375" style="133" customWidth="1"/>
    <col min="1286" max="1286" width="17.28515625" style="133" customWidth="1"/>
    <col min="1287" max="1288" width="17.5703125" style="133" customWidth="1"/>
    <col min="1289" max="1289" width="16.7109375" style="133" customWidth="1"/>
    <col min="1290" max="1539" width="9.140625" style="132"/>
    <col min="1540" max="1540" width="43.7109375" style="133" customWidth="1"/>
    <col min="1541" max="1541" width="15.7109375" style="133" customWidth="1"/>
    <col min="1542" max="1542" width="17.28515625" style="133" customWidth="1"/>
    <col min="1543" max="1544" width="17.5703125" style="133" customWidth="1"/>
    <col min="1545" max="1545" width="16.7109375" style="133" customWidth="1"/>
    <col min="1546" max="1795" width="9.140625" style="132"/>
    <col min="1796" max="1796" width="43.7109375" style="133" customWidth="1"/>
    <col min="1797" max="1797" width="15.7109375" style="133" customWidth="1"/>
    <col min="1798" max="1798" width="17.28515625" style="133" customWidth="1"/>
    <col min="1799" max="1800" width="17.5703125" style="133" customWidth="1"/>
    <col min="1801" max="1801" width="16.7109375" style="133" customWidth="1"/>
    <col min="1802" max="2051" width="9.140625" style="132"/>
    <col min="2052" max="2052" width="43.7109375" style="133" customWidth="1"/>
    <col min="2053" max="2053" width="15.7109375" style="133" customWidth="1"/>
    <col min="2054" max="2054" width="17.28515625" style="133" customWidth="1"/>
    <col min="2055" max="2056" width="17.5703125" style="133" customWidth="1"/>
    <col min="2057" max="2057" width="16.7109375" style="133" customWidth="1"/>
    <col min="2058" max="2307" width="9.140625" style="132"/>
    <col min="2308" max="2308" width="43.7109375" style="133" customWidth="1"/>
    <col min="2309" max="2309" width="15.7109375" style="133" customWidth="1"/>
    <col min="2310" max="2310" width="17.28515625" style="133" customWidth="1"/>
    <col min="2311" max="2312" width="17.5703125" style="133" customWidth="1"/>
    <col min="2313" max="2313" width="16.7109375" style="133" customWidth="1"/>
    <col min="2314" max="2563" width="9.140625" style="132"/>
    <col min="2564" max="2564" width="43.7109375" style="133" customWidth="1"/>
    <col min="2565" max="2565" width="15.7109375" style="133" customWidth="1"/>
    <col min="2566" max="2566" width="17.28515625" style="133" customWidth="1"/>
    <col min="2567" max="2568" width="17.5703125" style="133" customWidth="1"/>
    <col min="2569" max="2569" width="16.7109375" style="133" customWidth="1"/>
    <col min="2570" max="2819" width="9.140625" style="132"/>
    <col min="2820" max="2820" width="43.7109375" style="133" customWidth="1"/>
    <col min="2821" max="2821" width="15.7109375" style="133" customWidth="1"/>
    <col min="2822" max="2822" width="17.28515625" style="133" customWidth="1"/>
    <col min="2823" max="2824" width="17.5703125" style="133" customWidth="1"/>
    <col min="2825" max="2825" width="16.7109375" style="133" customWidth="1"/>
    <col min="2826" max="3075" width="9.140625" style="132"/>
    <col min="3076" max="3076" width="43.7109375" style="133" customWidth="1"/>
    <col min="3077" max="3077" width="15.7109375" style="133" customWidth="1"/>
    <col min="3078" max="3078" width="17.28515625" style="133" customWidth="1"/>
    <col min="3079" max="3080" width="17.5703125" style="133" customWidth="1"/>
    <col min="3081" max="3081" width="16.7109375" style="133" customWidth="1"/>
    <col min="3082" max="3331" width="9.140625" style="132"/>
    <col min="3332" max="3332" width="43.7109375" style="133" customWidth="1"/>
    <col min="3333" max="3333" width="15.7109375" style="133" customWidth="1"/>
    <col min="3334" max="3334" width="17.28515625" style="133" customWidth="1"/>
    <col min="3335" max="3336" width="17.5703125" style="133" customWidth="1"/>
    <col min="3337" max="3337" width="16.7109375" style="133" customWidth="1"/>
    <col min="3338" max="3587" width="9.140625" style="132"/>
    <col min="3588" max="3588" width="43.7109375" style="133" customWidth="1"/>
    <col min="3589" max="3589" width="15.7109375" style="133" customWidth="1"/>
    <col min="3590" max="3590" width="17.28515625" style="133" customWidth="1"/>
    <col min="3591" max="3592" width="17.5703125" style="133" customWidth="1"/>
    <col min="3593" max="3593" width="16.7109375" style="133" customWidth="1"/>
    <col min="3594" max="3843" width="9.140625" style="132"/>
    <col min="3844" max="3844" width="43.7109375" style="133" customWidth="1"/>
    <col min="3845" max="3845" width="15.7109375" style="133" customWidth="1"/>
    <col min="3846" max="3846" width="17.28515625" style="133" customWidth="1"/>
    <col min="3847" max="3848" width="17.5703125" style="133" customWidth="1"/>
    <col min="3849" max="3849" width="16.7109375" style="133" customWidth="1"/>
    <col min="3850" max="4099" width="9.140625" style="132"/>
    <col min="4100" max="4100" width="43.7109375" style="133" customWidth="1"/>
    <col min="4101" max="4101" width="15.7109375" style="133" customWidth="1"/>
    <col min="4102" max="4102" width="17.28515625" style="133" customWidth="1"/>
    <col min="4103" max="4104" width="17.5703125" style="133" customWidth="1"/>
    <col min="4105" max="4105" width="16.7109375" style="133" customWidth="1"/>
    <col min="4106" max="4355" width="9.140625" style="132"/>
    <col min="4356" max="4356" width="43.7109375" style="133" customWidth="1"/>
    <col min="4357" max="4357" width="15.7109375" style="133" customWidth="1"/>
    <col min="4358" max="4358" width="17.28515625" style="133" customWidth="1"/>
    <col min="4359" max="4360" width="17.5703125" style="133" customWidth="1"/>
    <col min="4361" max="4361" width="16.7109375" style="133" customWidth="1"/>
    <col min="4362" max="4611" width="9.140625" style="132"/>
    <col min="4612" max="4612" width="43.7109375" style="133" customWidth="1"/>
    <col min="4613" max="4613" width="15.7109375" style="133" customWidth="1"/>
    <col min="4614" max="4614" width="17.28515625" style="133" customWidth="1"/>
    <col min="4615" max="4616" width="17.5703125" style="133" customWidth="1"/>
    <col min="4617" max="4617" width="16.7109375" style="133" customWidth="1"/>
    <col min="4618" max="4867" width="9.140625" style="132"/>
    <col min="4868" max="4868" width="43.7109375" style="133" customWidth="1"/>
    <col min="4869" max="4869" width="15.7109375" style="133" customWidth="1"/>
    <col min="4870" max="4870" width="17.28515625" style="133" customWidth="1"/>
    <col min="4871" max="4872" width="17.5703125" style="133" customWidth="1"/>
    <col min="4873" max="4873" width="16.7109375" style="133" customWidth="1"/>
    <col min="4874" max="5123" width="9.140625" style="132"/>
    <col min="5124" max="5124" width="43.7109375" style="133" customWidth="1"/>
    <col min="5125" max="5125" width="15.7109375" style="133" customWidth="1"/>
    <col min="5126" max="5126" width="17.28515625" style="133" customWidth="1"/>
    <col min="5127" max="5128" width="17.5703125" style="133" customWidth="1"/>
    <col min="5129" max="5129" width="16.7109375" style="133" customWidth="1"/>
    <col min="5130" max="5379" width="9.140625" style="132"/>
    <col min="5380" max="5380" width="43.7109375" style="133" customWidth="1"/>
    <col min="5381" max="5381" width="15.7109375" style="133" customWidth="1"/>
    <col min="5382" max="5382" width="17.28515625" style="133" customWidth="1"/>
    <col min="5383" max="5384" width="17.5703125" style="133" customWidth="1"/>
    <col min="5385" max="5385" width="16.7109375" style="133" customWidth="1"/>
    <col min="5386" max="5635" width="9.140625" style="132"/>
    <col min="5636" max="5636" width="43.7109375" style="133" customWidth="1"/>
    <col min="5637" max="5637" width="15.7109375" style="133" customWidth="1"/>
    <col min="5638" max="5638" width="17.28515625" style="133" customWidth="1"/>
    <col min="5639" max="5640" width="17.5703125" style="133" customWidth="1"/>
    <col min="5641" max="5641" width="16.7109375" style="133" customWidth="1"/>
    <col min="5642" max="5891" width="9.140625" style="132"/>
    <col min="5892" max="5892" width="43.7109375" style="133" customWidth="1"/>
    <col min="5893" max="5893" width="15.7109375" style="133" customWidth="1"/>
    <col min="5894" max="5894" width="17.28515625" style="133" customWidth="1"/>
    <col min="5895" max="5896" width="17.5703125" style="133" customWidth="1"/>
    <col min="5897" max="5897" width="16.7109375" style="133" customWidth="1"/>
    <col min="5898" max="6147" width="9.140625" style="132"/>
    <col min="6148" max="6148" width="43.7109375" style="133" customWidth="1"/>
    <col min="6149" max="6149" width="15.7109375" style="133" customWidth="1"/>
    <col min="6150" max="6150" width="17.28515625" style="133" customWidth="1"/>
    <col min="6151" max="6152" width="17.5703125" style="133" customWidth="1"/>
    <col min="6153" max="6153" width="16.7109375" style="133" customWidth="1"/>
    <col min="6154" max="6403" width="9.140625" style="132"/>
    <col min="6404" max="6404" width="43.7109375" style="133" customWidth="1"/>
    <col min="6405" max="6405" width="15.7109375" style="133" customWidth="1"/>
    <col min="6406" max="6406" width="17.28515625" style="133" customWidth="1"/>
    <col min="6407" max="6408" width="17.5703125" style="133" customWidth="1"/>
    <col min="6409" max="6409" width="16.7109375" style="133" customWidth="1"/>
    <col min="6410" max="6659" width="9.140625" style="132"/>
    <col min="6660" max="6660" width="43.7109375" style="133" customWidth="1"/>
    <col min="6661" max="6661" width="15.7109375" style="133" customWidth="1"/>
    <col min="6662" max="6662" width="17.28515625" style="133" customWidth="1"/>
    <col min="6663" max="6664" width="17.5703125" style="133" customWidth="1"/>
    <col min="6665" max="6665" width="16.7109375" style="133" customWidth="1"/>
    <col min="6666" max="6915" width="9.140625" style="132"/>
    <col min="6916" max="6916" width="43.7109375" style="133" customWidth="1"/>
    <col min="6917" max="6917" width="15.7109375" style="133" customWidth="1"/>
    <col min="6918" max="6918" width="17.28515625" style="133" customWidth="1"/>
    <col min="6919" max="6920" width="17.5703125" style="133" customWidth="1"/>
    <col min="6921" max="6921" width="16.7109375" style="133" customWidth="1"/>
    <col min="6922" max="7171" width="9.140625" style="132"/>
    <col min="7172" max="7172" width="43.7109375" style="133" customWidth="1"/>
    <col min="7173" max="7173" width="15.7109375" style="133" customWidth="1"/>
    <col min="7174" max="7174" width="17.28515625" style="133" customWidth="1"/>
    <col min="7175" max="7176" width="17.5703125" style="133" customWidth="1"/>
    <col min="7177" max="7177" width="16.7109375" style="133" customWidth="1"/>
    <col min="7178" max="7427" width="9.140625" style="132"/>
    <col min="7428" max="7428" width="43.7109375" style="133" customWidth="1"/>
    <col min="7429" max="7429" width="15.7109375" style="133" customWidth="1"/>
    <col min="7430" max="7430" width="17.28515625" style="133" customWidth="1"/>
    <col min="7431" max="7432" width="17.5703125" style="133" customWidth="1"/>
    <col min="7433" max="7433" width="16.7109375" style="133" customWidth="1"/>
    <col min="7434" max="7683" width="9.140625" style="132"/>
    <col min="7684" max="7684" width="43.7109375" style="133" customWidth="1"/>
    <col min="7685" max="7685" width="15.7109375" style="133" customWidth="1"/>
    <col min="7686" max="7686" width="17.28515625" style="133" customWidth="1"/>
    <col min="7687" max="7688" width="17.5703125" style="133" customWidth="1"/>
    <col min="7689" max="7689" width="16.7109375" style="133" customWidth="1"/>
    <col min="7690" max="7939" width="9.140625" style="132"/>
    <col min="7940" max="7940" width="43.7109375" style="133" customWidth="1"/>
    <col min="7941" max="7941" width="15.7109375" style="133" customWidth="1"/>
    <col min="7942" max="7942" width="17.28515625" style="133" customWidth="1"/>
    <col min="7943" max="7944" width="17.5703125" style="133" customWidth="1"/>
    <col min="7945" max="7945" width="16.7109375" style="133" customWidth="1"/>
    <col min="7946" max="8195" width="9.140625" style="132"/>
    <col min="8196" max="8196" width="43.7109375" style="133" customWidth="1"/>
    <col min="8197" max="8197" width="15.7109375" style="133" customWidth="1"/>
    <col min="8198" max="8198" width="17.28515625" style="133" customWidth="1"/>
    <col min="8199" max="8200" width="17.5703125" style="133" customWidth="1"/>
    <col min="8201" max="8201" width="16.7109375" style="133" customWidth="1"/>
    <col min="8202" max="8451" width="9.140625" style="132"/>
    <col min="8452" max="8452" width="43.7109375" style="133" customWidth="1"/>
    <col min="8453" max="8453" width="15.7109375" style="133" customWidth="1"/>
    <col min="8454" max="8454" width="17.28515625" style="133" customWidth="1"/>
    <col min="8455" max="8456" width="17.5703125" style="133" customWidth="1"/>
    <col min="8457" max="8457" width="16.7109375" style="133" customWidth="1"/>
    <col min="8458" max="8707" width="9.140625" style="132"/>
    <col min="8708" max="8708" width="43.7109375" style="133" customWidth="1"/>
    <col min="8709" max="8709" width="15.7109375" style="133" customWidth="1"/>
    <col min="8710" max="8710" width="17.28515625" style="133" customWidth="1"/>
    <col min="8711" max="8712" width="17.5703125" style="133" customWidth="1"/>
    <col min="8713" max="8713" width="16.7109375" style="133" customWidth="1"/>
    <col min="8714" max="8963" width="9.140625" style="132"/>
    <col min="8964" max="8964" width="43.7109375" style="133" customWidth="1"/>
    <col min="8965" max="8965" width="15.7109375" style="133" customWidth="1"/>
    <col min="8966" max="8966" width="17.28515625" style="133" customWidth="1"/>
    <col min="8967" max="8968" width="17.5703125" style="133" customWidth="1"/>
    <col min="8969" max="8969" width="16.7109375" style="133" customWidth="1"/>
    <col min="8970" max="9219" width="9.140625" style="132"/>
    <col min="9220" max="9220" width="43.7109375" style="133" customWidth="1"/>
    <col min="9221" max="9221" width="15.7109375" style="133" customWidth="1"/>
    <col min="9222" max="9222" width="17.28515625" style="133" customWidth="1"/>
    <col min="9223" max="9224" width="17.5703125" style="133" customWidth="1"/>
    <col min="9225" max="9225" width="16.7109375" style="133" customWidth="1"/>
    <col min="9226" max="9475" width="9.140625" style="132"/>
    <col min="9476" max="9476" width="43.7109375" style="133" customWidth="1"/>
    <col min="9477" max="9477" width="15.7109375" style="133" customWidth="1"/>
    <col min="9478" max="9478" width="17.28515625" style="133" customWidth="1"/>
    <col min="9479" max="9480" width="17.5703125" style="133" customWidth="1"/>
    <col min="9481" max="9481" width="16.7109375" style="133" customWidth="1"/>
    <col min="9482" max="9731" width="9.140625" style="132"/>
    <col min="9732" max="9732" width="43.7109375" style="133" customWidth="1"/>
    <col min="9733" max="9733" width="15.7109375" style="133" customWidth="1"/>
    <col min="9734" max="9734" width="17.28515625" style="133" customWidth="1"/>
    <col min="9735" max="9736" width="17.5703125" style="133" customWidth="1"/>
    <col min="9737" max="9737" width="16.7109375" style="133" customWidth="1"/>
    <col min="9738" max="9987" width="9.140625" style="132"/>
    <col min="9988" max="9988" width="43.7109375" style="133" customWidth="1"/>
    <col min="9989" max="9989" width="15.7109375" style="133" customWidth="1"/>
    <col min="9990" max="9990" width="17.28515625" style="133" customWidth="1"/>
    <col min="9991" max="9992" width="17.5703125" style="133" customWidth="1"/>
    <col min="9993" max="9993" width="16.7109375" style="133" customWidth="1"/>
    <col min="9994" max="10243" width="9.140625" style="132"/>
    <col min="10244" max="10244" width="43.7109375" style="133" customWidth="1"/>
    <col min="10245" max="10245" width="15.7109375" style="133" customWidth="1"/>
    <col min="10246" max="10246" width="17.28515625" style="133" customWidth="1"/>
    <col min="10247" max="10248" width="17.5703125" style="133" customWidth="1"/>
    <col min="10249" max="10249" width="16.7109375" style="133" customWidth="1"/>
    <col min="10250" max="10499" width="9.140625" style="132"/>
    <col min="10500" max="10500" width="43.7109375" style="133" customWidth="1"/>
    <col min="10501" max="10501" width="15.7109375" style="133" customWidth="1"/>
    <col min="10502" max="10502" width="17.28515625" style="133" customWidth="1"/>
    <col min="10503" max="10504" width="17.5703125" style="133" customWidth="1"/>
    <col min="10505" max="10505" width="16.7109375" style="133" customWidth="1"/>
    <col min="10506" max="10755" width="9.140625" style="132"/>
    <col min="10756" max="10756" width="43.7109375" style="133" customWidth="1"/>
    <col min="10757" max="10757" width="15.7109375" style="133" customWidth="1"/>
    <col min="10758" max="10758" width="17.28515625" style="133" customWidth="1"/>
    <col min="10759" max="10760" width="17.5703125" style="133" customWidth="1"/>
    <col min="10761" max="10761" width="16.7109375" style="133" customWidth="1"/>
    <col min="10762" max="11011" width="9.140625" style="132"/>
    <col min="11012" max="11012" width="43.7109375" style="133" customWidth="1"/>
    <col min="11013" max="11013" width="15.7109375" style="133" customWidth="1"/>
    <col min="11014" max="11014" width="17.28515625" style="133" customWidth="1"/>
    <col min="11015" max="11016" width="17.5703125" style="133" customWidth="1"/>
    <col min="11017" max="11017" width="16.7109375" style="133" customWidth="1"/>
    <col min="11018" max="11267" width="9.140625" style="132"/>
    <col min="11268" max="11268" width="43.7109375" style="133" customWidth="1"/>
    <col min="11269" max="11269" width="15.7109375" style="133" customWidth="1"/>
    <col min="11270" max="11270" width="17.28515625" style="133" customWidth="1"/>
    <col min="11271" max="11272" width="17.5703125" style="133" customWidth="1"/>
    <col min="11273" max="11273" width="16.7109375" style="133" customWidth="1"/>
    <col min="11274" max="11523" width="9.140625" style="132"/>
    <col min="11524" max="11524" width="43.7109375" style="133" customWidth="1"/>
    <col min="11525" max="11525" width="15.7109375" style="133" customWidth="1"/>
    <col min="11526" max="11526" width="17.28515625" style="133" customWidth="1"/>
    <col min="11527" max="11528" width="17.5703125" style="133" customWidth="1"/>
    <col min="11529" max="11529" width="16.7109375" style="133" customWidth="1"/>
    <col min="11530" max="11779" width="9.140625" style="132"/>
    <col min="11780" max="11780" width="43.7109375" style="133" customWidth="1"/>
    <col min="11781" max="11781" width="15.7109375" style="133" customWidth="1"/>
    <col min="11782" max="11782" width="17.28515625" style="133" customWidth="1"/>
    <col min="11783" max="11784" width="17.5703125" style="133" customWidth="1"/>
    <col min="11785" max="11785" width="16.7109375" style="133" customWidth="1"/>
    <col min="11786" max="12035" width="9.140625" style="132"/>
    <col min="12036" max="12036" width="43.7109375" style="133" customWidth="1"/>
    <col min="12037" max="12037" width="15.7109375" style="133" customWidth="1"/>
    <col min="12038" max="12038" width="17.28515625" style="133" customWidth="1"/>
    <col min="12039" max="12040" width="17.5703125" style="133" customWidth="1"/>
    <col min="12041" max="12041" width="16.7109375" style="133" customWidth="1"/>
    <col min="12042" max="12291" width="9.140625" style="132"/>
    <col min="12292" max="12292" width="43.7109375" style="133" customWidth="1"/>
    <col min="12293" max="12293" width="15.7109375" style="133" customWidth="1"/>
    <col min="12294" max="12294" width="17.28515625" style="133" customWidth="1"/>
    <col min="12295" max="12296" width="17.5703125" style="133" customWidth="1"/>
    <col min="12297" max="12297" width="16.7109375" style="133" customWidth="1"/>
    <col min="12298" max="12547" width="9.140625" style="132"/>
    <col min="12548" max="12548" width="43.7109375" style="133" customWidth="1"/>
    <col min="12549" max="12549" width="15.7109375" style="133" customWidth="1"/>
    <col min="12550" max="12550" width="17.28515625" style="133" customWidth="1"/>
    <col min="12551" max="12552" width="17.5703125" style="133" customWidth="1"/>
    <col min="12553" max="12553" width="16.7109375" style="133" customWidth="1"/>
    <col min="12554" max="12803" width="9.140625" style="132"/>
    <col min="12804" max="12804" width="43.7109375" style="133" customWidth="1"/>
    <col min="12805" max="12805" width="15.7109375" style="133" customWidth="1"/>
    <col min="12806" max="12806" width="17.28515625" style="133" customWidth="1"/>
    <col min="12807" max="12808" width="17.5703125" style="133" customWidth="1"/>
    <col min="12809" max="12809" width="16.7109375" style="133" customWidth="1"/>
    <col min="12810" max="13059" width="9.140625" style="132"/>
    <col min="13060" max="13060" width="43.7109375" style="133" customWidth="1"/>
    <col min="13061" max="13061" width="15.7109375" style="133" customWidth="1"/>
    <col min="13062" max="13062" width="17.28515625" style="133" customWidth="1"/>
    <col min="13063" max="13064" width="17.5703125" style="133" customWidth="1"/>
    <col min="13065" max="13065" width="16.7109375" style="133" customWidth="1"/>
    <col min="13066" max="13315" width="9.140625" style="132"/>
    <col min="13316" max="13316" width="43.7109375" style="133" customWidth="1"/>
    <col min="13317" max="13317" width="15.7109375" style="133" customWidth="1"/>
    <col min="13318" max="13318" width="17.28515625" style="133" customWidth="1"/>
    <col min="13319" max="13320" width="17.5703125" style="133" customWidth="1"/>
    <col min="13321" max="13321" width="16.7109375" style="133" customWidth="1"/>
    <col min="13322" max="13571" width="9.140625" style="132"/>
    <col min="13572" max="13572" width="43.7109375" style="133" customWidth="1"/>
    <col min="13573" max="13573" width="15.7109375" style="133" customWidth="1"/>
    <col min="13574" max="13574" width="17.28515625" style="133" customWidth="1"/>
    <col min="13575" max="13576" width="17.5703125" style="133" customWidth="1"/>
    <col min="13577" max="13577" width="16.7109375" style="133" customWidth="1"/>
    <col min="13578" max="13827" width="9.140625" style="132"/>
    <col min="13828" max="13828" width="43.7109375" style="133" customWidth="1"/>
    <col min="13829" max="13829" width="15.7109375" style="133" customWidth="1"/>
    <col min="13830" max="13830" width="17.28515625" style="133" customWidth="1"/>
    <col min="13831" max="13832" width="17.5703125" style="133" customWidth="1"/>
    <col min="13833" max="13833" width="16.7109375" style="133" customWidth="1"/>
    <col min="13834" max="14083" width="9.140625" style="132"/>
    <col min="14084" max="14084" width="43.7109375" style="133" customWidth="1"/>
    <col min="14085" max="14085" width="15.7109375" style="133" customWidth="1"/>
    <col min="14086" max="14086" width="17.28515625" style="133" customWidth="1"/>
    <col min="14087" max="14088" width="17.5703125" style="133" customWidth="1"/>
    <col min="14089" max="14089" width="16.7109375" style="133" customWidth="1"/>
    <col min="14090" max="14339" width="9.140625" style="132"/>
    <col min="14340" max="14340" width="43.7109375" style="133" customWidth="1"/>
    <col min="14341" max="14341" width="15.7109375" style="133" customWidth="1"/>
    <col min="14342" max="14342" width="17.28515625" style="133" customWidth="1"/>
    <col min="14343" max="14344" width="17.5703125" style="133" customWidth="1"/>
    <col min="14345" max="14345" width="16.7109375" style="133" customWidth="1"/>
    <col min="14346" max="14595" width="9.140625" style="132"/>
    <col min="14596" max="14596" width="43.7109375" style="133" customWidth="1"/>
    <col min="14597" max="14597" width="15.7109375" style="133" customWidth="1"/>
    <col min="14598" max="14598" width="17.28515625" style="133" customWidth="1"/>
    <col min="14599" max="14600" width="17.5703125" style="133" customWidth="1"/>
    <col min="14601" max="14601" width="16.7109375" style="133" customWidth="1"/>
    <col min="14602" max="14851" width="9.140625" style="132"/>
    <col min="14852" max="14852" width="43.7109375" style="133" customWidth="1"/>
    <col min="14853" max="14853" width="15.7109375" style="133" customWidth="1"/>
    <col min="14854" max="14854" width="17.28515625" style="133" customWidth="1"/>
    <col min="14855" max="14856" width="17.5703125" style="133" customWidth="1"/>
    <col min="14857" max="14857" width="16.7109375" style="133" customWidth="1"/>
    <col min="14858" max="15107" width="9.140625" style="132"/>
    <col min="15108" max="15108" width="43.7109375" style="133" customWidth="1"/>
    <col min="15109" max="15109" width="15.7109375" style="133" customWidth="1"/>
    <col min="15110" max="15110" width="17.28515625" style="133" customWidth="1"/>
    <col min="15111" max="15112" width="17.5703125" style="133" customWidth="1"/>
    <col min="15113" max="15113" width="16.7109375" style="133" customWidth="1"/>
    <col min="15114" max="15363" width="9.140625" style="132"/>
    <col min="15364" max="15364" width="43.7109375" style="133" customWidth="1"/>
    <col min="15365" max="15365" width="15.7109375" style="133" customWidth="1"/>
    <col min="15366" max="15366" width="17.28515625" style="133" customWidth="1"/>
    <col min="15367" max="15368" width="17.5703125" style="133" customWidth="1"/>
    <col min="15369" max="15369" width="16.7109375" style="133" customWidth="1"/>
    <col min="15370" max="15619" width="9.140625" style="132"/>
    <col min="15620" max="15620" width="43.7109375" style="133" customWidth="1"/>
    <col min="15621" max="15621" width="15.7109375" style="133" customWidth="1"/>
    <col min="15622" max="15622" width="17.28515625" style="133" customWidth="1"/>
    <col min="15623" max="15624" width="17.5703125" style="133" customWidth="1"/>
    <col min="15625" max="15625" width="16.7109375" style="133" customWidth="1"/>
    <col min="15626" max="15875" width="9.140625" style="132"/>
    <col min="15876" max="15876" width="43.7109375" style="133" customWidth="1"/>
    <col min="15877" max="15877" width="15.7109375" style="133" customWidth="1"/>
    <col min="15878" max="15878" width="17.28515625" style="133" customWidth="1"/>
    <col min="15879" max="15880" width="17.5703125" style="133" customWidth="1"/>
    <col min="15881" max="15881" width="16.7109375" style="133" customWidth="1"/>
    <col min="15882" max="16131" width="9.140625" style="132"/>
    <col min="16132" max="16132" width="43.7109375" style="133" customWidth="1"/>
    <col min="16133" max="16133" width="15.7109375" style="133" customWidth="1"/>
    <col min="16134" max="16134" width="17.28515625" style="133" customWidth="1"/>
    <col min="16135" max="16136" width="17.5703125" style="133" customWidth="1"/>
    <col min="16137" max="16137" width="16.7109375" style="133" customWidth="1"/>
    <col min="16138" max="16384" width="9.140625" style="132"/>
  </cols>
  <sheetData>
    <row r="1" spans="1:15" ht="35.25" customHeight="1" x14ac:dyDescent="0.25">
      <c r="D1" s="288" t="s">
        <v>914</v>
      </c>
      <c r="E1" s="288"/>
      <c r="F1" s="288"/>
      <c r="G1" s="288"/>
      <c r="H1" s="288"/>
      <c r="I1" s="288"/>
      <c r="J1" s="288"/>
      <c r="K1" s="288"/>
      <c r="L1" s="288"/>
      <c r="M1" s="288"/>
      <c r="N1" s="288"/>
    </row>
    <row r="2" spans="1:15" x14ac:dyDescent="0.25">
      <c r="D2" s="289" t="s">
        <v>678</v>
      </c>
      <c r="E2" s="289"/>
      <c r="F2" s="289"/>
      <c r="G2" s="289"/>
      <c r="H2" s="289"/>
      <c r="I2" s="289"/>
      <c r="J2" s="289"/>
      <c r="K2" s="289"/>
      <c r="L2" s="289"/>
      <c r="M2" s="289"/>
      <c r="N2" s="289"/>
    </row>
    <row r="3" spans="1:15" x14ac:dyDescent="0.25">
      <c r="D3" s="134"/>
      <c r="E3" s="219"/>
      <c r="F3" s="219"/>
      <c r="G3" s="219"/>
      <c r="H3" s="219"/>
      <c r="I3" s="219"/>
      <c r="J3" s="220"/>
      <c r="K3" s="220"/>
    </row>
    <row r="4" spans="1:15" x14ac:dyDescent="0.25">
      <c r="D4" s="285"/>
      <c r="E4" s="286" t="s">
        <v>423</v>
      </c>
      <c r="F4" s="286"/>
      <c r="G4" s="287" t="s">
        <v>1</v>
      </c>
      <c r="H4" s="287"/>
      <c r="I4" s="287"/>
      <c r="J4" s="287"/>
      <c r="K4" s="287"/>
      <c r="L4" s="287"/>
      <c r="M4" s="287"/>
      <c r="N4" s="287"/>
    </row>
    <row r="5" spans="1:15" x14ac:dyDescent="0.25">
      <c r="D5" s="285"/>
      <c r="E5" s="286"/>
      <c r="F5" s="286"/>
      <c r="G5" s="280" t="s">
        <v>679</v>
      </c>
      <c r="H5" s="280"/>
      <c r="I5" s="280" t="s">
        <v>680</v>
      </c>
      <c r="J5" s="280"/>
      <c r="K5" s="281" t="s">
        <v>681</v>
      </c>
      <c r="L5" s="281"/>
      <c r="M5" s="282" t="s">
        <v>682</v>
      </c>
      <c r="N5" s="282"/>
    </row>
    <row r="6" spans="1:15" ht="52.5" customHeight="1" x14ac:dyDescent="0.25">
      <c r="D6" s="285"/>
      <c r="E6" s="286"/>
      <c r="F6" s="286"/>
      <c r="G6" s="280"/>
      <c r="H6" s="280"/>
      <c r="I6" s="280"/>
      <c r="J6" s="280"/>
      <c r="K6" s="281"/>
      <c r="L6" s="281"/>
      <c r="M6" s="282"/>
      <c r="N6" s="282"/>
    </row>
    <row r="7" spans="1:15" x14ac:dyDescent="0.25">
      <c r="D7" s="285"/>
      <c r="E7" s="234">
        <v>2006</v>
      </c>
      <c r="F7" s="234">
        <v>2016</v>
      </c>
      <c r="G7" s="234">
        <v>2006</v>
      </c>
      <c r="H7" s="235">
        <v>2016</v>
      </c>
      <c r="I7" s="234">
        <v>2006</v>
      </c>
      <c r="J7" s="235">
        <v>2016</v>
      </c>
      <c r="K7" s="234">
        <v>2006</v>
      </c>
      <c r="L7" s="235">
        <v>2016</v>
      </c>
      <c r="M7" s="234">
        <v>2006</v>
      </c>
      <c r="N7" s="236">
        <v>2016</v>
      </c>
    </row>
    <row r="8" spans="1:15" ht="26.25" x14ac:dyDescent="0.25">
      <c r="A8" s="132" t="s">
        <v>17</v>
      </c>
      <c r="C8" s="132" t="s">
        <v>683</v>
      </c>
      <c r="D8" s="89" t="s">
        <v>684</v>
      </c>
      <c r="E8" s="222" t="s">
        <v>101</v>
      </c>
      <c r="F8" s="222" t="s">
        <v>101</v>
      </c>
      <c r="G8" s="223">
        <v>869</v>
      </c>
      <c r="H8" s="223">
        <v>503</v>
      </c>
      <c r="I8" s="223">
        <v>2603</v>
      </c>
      <c r="J8" s="223">
        <v>1219</v>
      </c>
      <c r="K8" s="223">
        <v>330505</v>
      </c>
      <c r="L8" s="223">
        <v>317321</v>
      </c>
      <c r="M8" s="223">
        <v>687</v>
      </c>
      <c r="N8" s="93">
        <v>455</v>
      </c>
    </row>
    <row r="9" spans="1:15" ht="42.75" customHeight="1" x14ac:dyDescent="0.25">
      <c r="A9" s="132" t="s">
        <v>20</v>
      </c>
      <c r="C9" s="132" t="s">
        <v>685</v>
      </c>
      <c r="D9" s="91" t="s">
        <v>686</v>
      </c>
      <c r="E9" s="224" t="s">
        <v>101</v>
      </c>
      <c r="F9" s="224" t="s">
        <v>101</v>
      </c>
      <c r="G9" s="225">
        <v>539</v>
      </c>
      <c r="H9" s="225">
        <v>447</v>
      </c>
      <c r="I9" s="225">
        <v>1661</v>
      </c>
      <c r="J9" s="225">
        <v>1149</v>
      </c>
      <c r="K9" s="225">
        <v>297684</v>
      </c>
      <c r="L9" s="225">
        <v>264131</v>
      </c>
      <c r="M9" s="225">
        <v>651</v>
      </c>
      <c r="N9" s="95">
        <v>441</v>
      </c>
    </row>
    <row r="10" spans="1:15" ht="40.5" customHeight="1" x14ac:dyDescent="0.25">
      <c r="A10" s="132" t="s">
        <v>22</v>
      </c>
      <c r="C10" s="132" t="s">
        <v>687</v>
      </c>
      <c r="D10" s="87" t="s">
        <v>688</v>
      </c>
      <c r="E10" s="224" t="s">
        <v>101</v>
      </c>
      <c r="F10" s="224" t="s">
        <v>101</v>
      </c>
      <c r="G10" s="224">
        <v>62</v>
      </c>
      <c r="H10" s="224">
        <v>88.9</v>
      </c>
      <c r="I10" s="224">
        <v>63.8</v>
      </c>
      <c r="J10" s="224">
        <v>94.3</v>
      </c>
      <c r="K10" s="224">
        <v>90.1</v>
      </c>
      <c r="L10" s="224">
        <v>83.2</v>
      </c>
      <c r="M10" s="224">
        <v>94.8</v>
      </c>
      <c r="N10" s="92">
        <v>96.9</v>
      </c>
    </row>
    <row r="11" spans="1:15" ht="30.75" customHeight="1" x14ac:dyDescent="0.25">
      <c r="A11" s="132" t="s">
        <v>24</v>
      </c>
      <c r="C11" s="132" t="s">
        <v>689</v>
      </c>
      <c r="D11" s="89" t="s">
        <v>690</v>
      </c>
      <c r="E11" s="224" t="s">
        <v>101</v>
      </c>
      <c r="F11" s="223">
        <v>22323</v>
      </c>
      <c r="G11" s="223">
        <v>36206</v>
      </c>
      <c r="H11" s="223">
        <v>18694</v>
      </c>
      <c r="I11" s="223">
        <v>6061</v>
      </c>
      <c r="J11" s="223">
        <v>3629</v>
      </c>
      <c r="K11" s="223" t="s">
        <v>101</v>
      </c>
      <c r="L11" s="223" t="s">
        <v>101</v>
      </c>
      <c r="M11" s="223" t="s">
        <v>101</v>
      </c>
      <c r="N11" s="93" t="s">
        <v>101</v>
      </c>
    </row>
    <row r="12" spans="1:15" ht="30.75" customHeight="1" x14ac:dyDescent="0.25">
      <c r="A12" s="132" t="s">
        <v>52</v>
      </c>
      <c r="C12" s="132" t="s">
        <v>691</v>
      </c>
      <c r="D12" s="94" t="s">
        <v>692</v>
      </c>
      <c r="E12" s="224" t="s">
        <v>101</v>
      </c>
      <c r="F12" s="225">
        <v>19892</v>
      </c>
      <c r="G12" s="225" t="s">
        <v>1083</v>
      </c>
      <c r="H12" s="225">
        <v>16334</v>
      </c>
      <c r="I12" s="225" t="s">
        <v>1083</v>
      </c>
      <c r="J12" s="225">
        <v>3558</v>
      </c>
      <c r="K12" s="225" t="s">
        <v>101</v>
      </c>
      <c r="L12" s="225" t="s">
        <v>101</v>
      </c>
      <c r="M12" s="225" t="s">
        <v>101</v>
      </c>
      <c r="N12" s="95" t="s">
        <v>101</v>
      </c>
    </row>
    <row r="13" spans="1:15" ht="30.75" customHeight="1" x14ac:dyDescent="0.25">
      <c r="A13" s="132" t="s">
        <v>55</v>
      </c>
      <c r="C13" s="132" t="s">
        <v>693</v>
      </c>
      <c r="D13" s="87" t="s">
        <v>694</v>
      </c>
      <c r="E13" s="224" t="s">
        <v>101</v>
      </c>
      <c r="F13" s="225">
        <v>18019</v>
      </c>
      <c r="G13" s="225">
        <v>32894</v>
      </c>
      <c r="H13" s="225">
        <v>14726</v>
      </c>
      <c r="I13" s="225">
        <v>1382</v>
      </c>
      <c r="J13" s="225">
        <v>3293</v>
      </c>
      <c r="K13" s="225" t="s">
        <v>101</v>
      </c>
      <c r="L13" s="225" t="s">
        <v>101</v>
      </c>
      <c r="M13" s="225" t="s">
        <v>101</v>
      </c>
      <c r="N13" s="95" t="s">
        <v>101</v>
      </c>
    </row>
    <row r="14" spans="1:15" ht="18" customHeight="1" x14ac:dyDescent="0.25">
      <c r="A14" s="132" t="s">
        <v>57</v>
      </c>
      <c r="C14" s="132" t="s">
        <v>695</v>
      </c>
      <c r="D14" s="87" t="s">
        <v>696</v>
      </c>
      <c r="E14" s="224" t="s">
        <v>101</v>
      </c>
      <c r="F14" s="225">
        <v>1873</v>
      </c>
      <c r="G14" s="225">
        <v>3312</v>
      </c>
      <c r="H14" s="225">
        <v>1608</v>
      </c>
      <c r="I14" s="225">
        <v>1594</v>
      </c>
      <c r="J14" s="225">
        <v>265</v>
      </c>
      <c r="K14" s="225" t="s">
        <v>101</v>
      </c>
      <c r="L14" s="225" t="s">
        <v>101</v>
      </c>
      <c r="M14" s="225" t="s">
        <v>101</v>
      </c>
      <c r="N14" s="95" t="s">
        <v>101</v>
      </c>
    </row>
    <row r="15" spans="1:15" x14ac:dyDescent="0.25">
      <c r="A15" s="132" t="s">
        <v>59</v>
      </c>
      <c r="C15" s="132" t="s">
        <v>25</v>
      </c>
      <c r="D15" s="89" t="s">
        <v>697</v>
      </c>
      <c r="E15" s="222">
        <v>2680665</v>
      </c>
      <c r="F15" s="222">
        <v>2176106.4</v>
      </c>
      <c r="G15" s="222">
        <v>2324119</v>
      </c>
      <c r="H15" s="222">
        <v>1647211.1</v>
      </c>
      <c r="I15" s="222">
        <v>266118</v>
      </c>
      <c r="J15" s="222">
        <v>409430.5</v>
      </c>
      <c r="K15" s="222">
        <v>76787</v>
      </c>
      <c r="L15" s="222">
        <v>109966.5</v>
      </c>
      <c r="M15" s="222">
        <v>13641</v>
      </c>
      <c r="N15" s="90">
        <v>9498.2999999999993</v>
      </c>
      <c r="O15" s="262"/>
    </row>
    <row r="16" spans="1:15" x14ac:dyDescent="0.25">
      <c r="A16" s="132" t="s">
        <v>63</v>
      </c>
      <c r="C16" s="132" t="s">
        <v>26</v>
      </c>
      <c r="D16" s="96" t="s">
        <v>698</v>
      </c>
      <c r="E16" s="224">
        <v>2489317</v>
      </c>
      <c r="F16" s="224">
        <v>2106395.5</v>
      </c>
      <c r="G16" s="224">
        <v>2148090</v>
      </c>
      <c r="H16" s="224">
        <v>1594120.6</v>
      </c>
      <c r="I16" s="224">
        <v>264546</v>
      </c>
      <c r="J16" s="224">
        <v>408017.8</v>
      </c>
      <c r="K16" s="224">
        <v>67025</v>
      </c>
      <c r="L16" s="224">
        <v>100484.3</v>
      </c>
      <c r="M16" s="224">
        <v>9656</v>
      </c>
      <c r="N16" s="92">
        <v>3772.9</v>
      </c>
      <c r="O16" s="262"/>
    </row>
    <row r="17" spans="1:15" ht="19.5" customHeight="1" x14ac:dyDescent="0.25">
      <c r="C17" s="132" t="s">
        <v>158</v>
      </c>
      <c r="D17" s="97" t="s">
        <v>45</v>
      </c>
      <c r="E17" s="225"/>
      <c r="F17" s="225"/>
      <c r="G17" s="225"/>
      <c r="H17" s="225"/>
      <c r="I17" s="225"/>
      <c r="J17" s="225"/>
      <c r="K17" s="225"/>
      <c r="L17" s="225"/>
      <c r="M17" s="225"/>
      <c r="N17" s="95"/>
      <c r="O17" s="262"/>
    </row>
    <row r="18" spans="1:15" ht="19.5" customHeight="1" x14ac:dyDescent="0.25">
      <c r="A18" s="132" t="s">
        <v>103</v>
      </c>
      <c r="C18" s="132" t="s">
        <v>27</v>
      </c>
      <c r="D18" s="97" t="s">
        <v>3</v>
      </c>
      <c r="E18" s="224">
        <v>1641917</v>
      </c>
      <c r="F18" s="224">
        <v>1712452.4</v>
      </c>
      <c r="G18" s="224">
        <v>1374497</v>
      </c>
      <c r="H18" s="224">
        <v>1274610</v>
      </c>
      <c r="I18" s="224">
        <v>211694</v>
      </c>
      <c r="J18" s="224">
        <v>380759.3</v>
      </c>
      <c r="K18" s="224">
        <v>51005</v>
      </c>
      <c r="L18" s="224">
        <v>54418</v>
      </c>
      <c r="M18" s="224">
        <v>4720</v>
      </c>
      <c r="N18" s="92">
        <v>2665.1</v>
      </c>
      <c r="O18" s="262"/>
    </row>
    <row r="19" spans="1:15" ht="19.5" customHeight="1" x14ac:dyDescent="0.25">
      <c r="A19" s="132" t="s">
        <v>105</v>
      </c>
      <c r="C19" s="132" t="s">
        <v>28</v>
      </c>
      <c r="D19" s="97" t="s">
        <v>4</v>
      </c>
      <c r="E19" s="224">
        <v>44057</v>
      </c>
      <c r="F19" s="224">
        <v>31954</v>
      </c>
      <c r="G19" s="224">
        <v>37408</v>
      </c>
      <c r="H19" s="224">
        <v>22030.3</v>
      </c>
      <c r="I19" s="224">
        <v>3941</v>
      </c>
      <c r="J19" s="224">
        <v>4439.7</v>
      </c>
      <c r="K19" s="224">
        <v>2708</v>
      </c>
      <c r="L19" s="224">
        <v>5484.1</v>
      </c>
      <c r="M19" s="224" t="s">
        <v>62</v>
      </c>
      <c r="N19" s="92" t="s">
        <v>62</v>
      </c>
      <c r="O19" s="262"/>
    </row>
    <row r="20" spans="1:15" ht="19.5" customHeight="1" x14ac:dyDescent="0.25">
      <c r="A20" s="132" t="s">
        <v>363</v>
      </c>
      <c r="C20" s="132" t="s">
        <v>29</v>
      </c>
      <c r="D20" s="97" t="s">
        <v>5</v>
      </c>
      <c r="E20" s="224">
        <v>271582</v>
      </c>
      <c r="F20" s="224">
        <v>70379.600000000006</v>
      </c>
      <c r="G20" s="224">
        <v>266900</v>
      </c>
      <c r="H20" s="224">
        <v>63157</v>
      </c>
      <c r="I20" s="224">
        <v>4569</v>
      </c>
      <c r="J20" s="224">
        <v>7102.7</v>
      </c>
      <c r="K20" s="224">
        <v>113</v>
      </c>
      <c r="L20" s="224">
        <v>119.9</v>
      </c>
      <c r="M20" s="224" t="s">
        <v>62</v>
      </c>
      <c r="N20" s="92" t="s">
        <v>62</v>
      </c>
      <c r="O20" s="262"/>
    </row>
    <row r="21" spans="1:15" ht="19.5" customHeight="1" x14ac:dyDescent="0.25">
      <c r="A21" s="132" t="s">
        <v>323</v>
      </c>
      <c r="C21" s="132" t="s">
        <v>30</v>
      </c>
      <c r="D21" s="97" t="s">
        <v>6</v>
      </c>
      <c r="E21" s="224">
        <v>7239</v>
      </c>
      <c r="F21" s="224">
        <v>5825.4</v>
      </c>
      <c r="G21" s="224">
        <v>3912</v>
      </c>
      <c r="H21" s="224">
        <v>2940.5</v>
      </c>
      <c r="I21" s="224">
        <v>249</v>
      </c>
      <c r="J21" s="224">
        <v>53.7</v>
      </c>
      <c r="K21" s="224">
        <v>1681</v>
      </c>
      <c r="L21" s="224">
        <v>2003</v>
      </c>
      <c r="M21" s="224">
        <v>1397</v>
      </c>
      <c r="N21" s="92">
        <v>828.3</v>
      </c>
      <c r="O21" s="262"/>
    </row>
    <row r="22" spans="1:15" ht="19.5" customHeight="1" x14ac:dyDescent="0.25">
      <c r="A22" s="132" t="s">
        <v>108</v>
      </c>
      <c r="C22" s="132" t="s">
        <v>31</v>
      </c>
      <c r="D22" s="97" t="s">
        <v>7</v>
      </c>
      <c r="E22" s="224">
        <v>524523</v>
      </c>
      <c r="F22" s="224">
        <v>285784.2</v>
      </c>
      <c r="G22" s="224">
        <v>465373</v>
      </c>
      <c r="H22" s="224">
        <v>231382.8</v>
      </c>
      <c r="I22" s="224">
        <v>44093</v>
      </c>
      <c r="J22" s="224">
        <v>15662.4</v>
      </c>
      <c r="K22" s="224">
        <v>11518</v>
      </c>
      <c r="L22" s="224">
        <v>38459.4</v>
      </c>
      <c r="M22" s="224">
        <v>3539</v>
      </c>
      <c r="N22" s="92">
        <v>279.60000000000002</v>
      </c>
      <c r="O22" s="262"/>
    </row>
    <row r="23" spans="1:15" x14ac:dyDescent="0.25">
      <c r="D23" s="97"/>
      <c r="E23" s="224"/>
      <c r="F23" s="224"/>
      <c r="G23" s="224"/>
      <c r="H23" s="224"/>
      <c r="I23" s="224"/>
      <c r="J23" s="224"/>
      <c r="K23" s="224"/>
      <c r="L23" s="224"/>
      <c r="M23" s="224"/>
      <c r="N23" s="92" t="s">
        <v>1084</v>
      </c>
    </row>
    <row r="24" spans="1:15" x14ac:dyDescent="0.25">
      <c r="D24" s="285"/>
      <c r="E24" s="286" t="s">
        <v>423</v>
      </c>
      <c r="F24" s="286"/>
      <c r="G24" s="287" t="s">
        <v>1</v>
      </c>
      <c r="H24" s="287"/>
      <c r="I24" s="287"/>
      <c r="J24" s="287"/>
      <c r="K24" s="287"/>
      <c r="L24" s="287"/>
      <c r="M24" s="287"/>
      <c r="N24" s="287"/>
    </row>
    <row r="25" spans="1:15" x14ac:dyDescent="0.25">
      <c r="D25" s="285"/>
      <c r="E25" s="286"/>
      <c r="F25" s="286"/>
      <c r="G25" s="280" t="s">
        <v>679</v>
      </c>
      <c r="H25" s="280"/>
      <c r="I25" s="280" t="s">
        <v>680</v>
      </c>
      <c r="J25" s="280"/>
      <c r="K25" s="281" t="s">
        <v>681</v>
      </c>
      <c r="L25" s="281"/>
      <c r="M25" s="282" t="s">
        <v>682</v>
      </c>
      <c r="N25" s="282"/>
    </row>
    <row r="26" spans="1:15" ht="52.5" customHeight="1" x14ac:dyDescent="0.25">
      <c r="D26" s="285"/>
      <c r="E26" s="286"/>
      <c r="F26" s="286"/>
      <c r="G26" s="280"/>
      <c r="H26" s="280"/>
      <c r="I26" s="280"/>
      <c r="J26" s="280"/>
      <c r="K26" s="281"/>
      <c r="L26" s="281"/>
      <c r="M26" s="282"/>
      <c r="N26" s="282"/>
    </row>
    <row r="27" spans="1:15" x14ac:dyDescent="0.25">
      <c r="D27" s="285"/>
      <c r="E27" s="234">
        <v>2006</v>
      </c>
      <c r="F27" s="234">
        <v>2016</v>
      </c>
      <c r="G27" s="234">
        <v>2006</v>
      </c>
      <c r="H27" s="235">
        <v>2016</v>
      </c>
      <c r="I27" s="234">
        <v>2006</v>
      </c>
      <c r="J27" s="235">
        <v>2016</v>
      </c>
      <c r="K27" s="234">
        <v>2006</v>
      </c>
      <c r="L27" s="235">
        <v>2016</v>
      </c>
      <c r="M27" s="234">
        <v>2006</v>
      </c>
      <c r="N27" s="236">
        <v>2016</v>
      </c>
    </row>
    <row r="28" spans="1:15" ht="28.5" customHeight="1" x14ac:dyDescent="0.25">
      <c r="A28" s="132" t="s">
        <v>324</v>
      </c>
      <c r="C28" s="132" t="s">
        <v>32</v>
      </c>
      <c r="D28" s="98" t="s">
        <v>699</v>
      </c>
      <c r="E28" s="224">
        <v>1741597</v>
      </c>
      <c r="F28" s="224">
        <v>1765567.8</v>
      </c>
      <c r="G28" s="224">
        <v>1472589</v>
      </c>
      <c r="H28" s="224">
        <v>1311906.3</v>
      </c>
      <c r="I28" s="224">
        <v>207383</v>
      </c>
      <c r="J28" s="224">
        <v>388143.2</v>
      </c>
      <c r="K28" s="224">
        <v>55507</v>
      </c>
      <c r="L28" s="224">
        <v>62024.9</v>
      </c>
      <c r="M28" s="224">
        <v>6117</v>
      </c>
      <c r="N28" s="92">
        <v>3493.3</v>
      </c>
    </row>
    <row r="29" spans="1:15" ht="41.25" customHeight="1" x14ac:dyDescent="0.25">
      <c r="A29" s="132" t="s">
        <v>110</v>
      </c>
      <c r="C29" s="132" t="s">
        <v>74</v>
      </c>
      <c r="D29" s="91" t="s">
        <v>700</v>
      </c>
      <c r="E29" s="224">
        <v>70</v>
      </c>
      <c r="F29" s="224">
        <v>83.8</v>
      </c>
      <c r="G29" s="224">
        <v>68.599999999999994</v>
      </c>
      <c r="H29" s="224">
        <v>82.3</v>
      </c>
      <c r="I29" s="224">
        <v>78.400000000000006</v>
      </c>
      <c r="J29" s="224">
        <v>95.1</v>
      </c>
      <c r="K29" s="224">
        <v>82.8</v>
      </c>
      <c r="L29" s="224">
        <v>61.7</v>
      </c>
      <c r="M29" s="224">
        <v>63.4</v>
      </c>
      <c r="N29" s="92">
        <v>92.6</v>
      </c>
    </row>
    <row r="30" spans="1:15" ht="41.25" customHeight="1" x14ac:dyDescent="0.25">
      <c r="A30" s="132" t="s">
        <v>111</v>
      </c>
      <c r="C30" s="132" t="s">
        <v>84</v>
      </c>
      <c r="D30" s="89" t="s">
        <v>701</v>
      </c>
      <c r="E30" s="222">
        <v>1266147.3</v>
      </c>
      <c r="F30" s="222">
        <v>1336725.3999999999</v>
      </c>
      <c r="G30" s="222">
        <v>1066875.6000000001</v>
      </c>
      <c r="H30" s="222">
        <v>965666.7</v>
      </c>
      <c r="I30" s="222">
        <v>143520.29999999999</v>
      </c>
      <c r="J30" s="222">
        <v>316320.09999999998</v>
      </c>
      <c r="K30" s="222">
        <v>51029</v>
      </c>
      <c r="L30" s="222">
        <v>52073.3</v>
      </c>
      <c r="M30" s="222">
        <v>4722.3999999999996</v>
      </c>
      <c r="N30" s="90">
        <v>2665.3</v>
      </c>
    </row>
    <row r="31" spans="1:15" ht="42" customHeight="1" x14ac:dyDescent="0.25">
      <c r="A31" s="132" t="s">
        <v>114</v>
      </c>
      <c r="C31" s="132" t="s">
        <v>86</v>
      </c>
      <c r="D31" s="99" t="s">
        <v>702</v>
      </c>
      <c r="E31" s="224">
        <v>761864.9</v>
      </c>
      <c r="F31" s="224">
        <v>718410.5</v>
      </c>
      <c r="G31" s="224">
        <v>659486.19999999995</v>
      </c>
      <c r="H31" s="224">
        <v>550771.4</v>
      </c>
      <c r="I31" s="224">
        <v>98825.9</v>
      </c>
      <c r="J31" s="224">
        <v>162078.79999999999</v>
      </c>
      <c r="K31" s="224">
        <v>3551.7</v>
      </c>
      <c r="L31" s="224">
        <v>5560.3</v>
      </c>
      <c r="M31" s="224">
        <v>1.1000000000000001</v>
      </c>
      <c r="N31" s="92" t="s">
        <v>62</v>
      </c>
    </row>
    <row r="32" spans="1:15" ht="30.75" customHeight="1" x14ac:dyDescent="0.25">
      <c r="A32" s="132" t="s">
        <v>117</v>
      </c>
      <c r="C32" s="132" t="s">
        <v>93</v>
      </c>
      <c r="D32" s="94" t="s">
        <v>703</v>
      </c>
      <c r="E32" s="224">
        <v>397528.7</v>
      </c>
      <c r="F32" s="224">
        <v>455414</v>
      </c>
      <c r="G32" s="224">
        <v>340693.39999999997</v>
      </c>
      <c r="H32" s="224">
        <v>363507.8</v>
      </c>
      <c r="I32" s="224">
        <v>56359.3</v>
      </c>
      <c r="J32" s="224">
        <v>89954</v>
      </c>
      <c r="K32" s="224">
        <v>476</v>
      </c>
      <c r="L32" s="224">
        <v>1952.2</v>
      </c>
      <c r="M32" s="224" t="s">
        <v>62</v>
      </c>
      <c r="N32" s="92" t="s">
        <v>62</v>
      </c>
    </row>
    <row r="33" spans="1:14" ht="18.75" customHeight="1" x14ac:dyDescent="0.25">
      <c r="A33" s="132" t="s">
        <v>120</v>
      </c>
      <c r="C33" s="132" t="s">
        <v>106</v>
      </c>
      <c r="D33" s="94" t="s">
        <v>704</v>
      </c>
      <c r="E33" s="224">
        <v>93784.6</v>
      </c>
      <c r="F33" s="224">
        <v>11827.6</v>
      </c>
      <c r="G33" s="224">
        <v>87259.5</v>
      </c>
      <c r="H33" s="224">
        <v>8138</v>
      </c>
      <c r="I33" s="224">
        <v>6449.5</v>
      </c>
      <c r="J33" s="224">
        <v>3604</v>
      </c>
      <c r="K33" s="224">
        <v>75.599999999999994</v>
      </c>
      <c r="L33" s="224">
        <v>85.6</v>
      </c>
      <c r="M33" s="224" t="s">
        <v>62</v>
      </c>
      <c r="N33" s="92" t="s">
        <v>62</v>
      </c>
    </row>
    <row r="34" spans="1:14" ht="15.75" customHeight="1" x14ac:dyDescent="0.25">
      <c r="A34" s="132" t="s">
        <v>123</v>
      </c>
      <c r="C34" s="132" t="s">
        <v>109</v>
      </c>
      <c r="D34" s="94" t="s">
        <v>705</v>
      </c>
      <c r="E34" s="224">
        <v>129410.1</v>
      </c>
      <c r="F34" s="224">
        <v>114222.7</v>
      </c>
      <c r="G34" s="224">
        <v>109368.8</v>
      </c>
      <c r="H34" s="224">
        <v>82037</v>
      </c>
      <c r="I34" s="224">
        <v>19696.599999999999</v>
      </c>
      <c r="J34" s="224">
        <v>30846.9</v>
      </c>
      <c r="K34" s="224">
        <v>344.7</v>
      </c>
      <c r="L34" s="224">
        <v>1338.8</v>
      </c>
      <c r="M34" s="224" t="s">
        <v>62</v>
      </c>
      <c r="N34" s="92" t="s">
        <v>62</v>
      </c>
    </row>
    <row r="35" spans="1:14" ht="15.75" customHeight="1" x14ac:dyDescent="0.25">
      <c r="A35" s="132" t="s">
        <v>384</v>
      </c>
      <c r="C35" s="132" t="s">
        <v>115</v>
      </c>
      <c r="D35" s="94" t="s">
        <v>116</v>
      </c>
      <c r="E35" s="224">
        <v>73660.600000000006</v>
      </c>
      <c r="F35" s="224">
        <v>38575.699999999997</v>
      </c>
      <c r="G35" s="224">
        <v>62930.1</v>
      </c>
      <c r="H35" s="224">
        <v>15038.6</v>
      </c>
      <c r="I35" s="224">
        <v>9087.5</v>
      </c>
      <c r="J35" s="224">
        <v>21375.9</v>
      </c>
      <c r="K35" s="224">
        <v>1642.2</v>
      </c>
      <c r="L35" s="224">
        <v>2161.1999999999998</v>
      </c>
      <c r="M35" s="224">
        <v>0.8</v>
      </c>
      <c r="N35" s="92" t="s">
        <v>62</v>
      </c>
    </row>
    <row r="36" spans="1:14" ht="15.75" customHeight="1" x14ac:dyDescent="0.25">
      <c r="A36" s="132" t="s">
        <v>325</v>
      </c>
      <c r="C36" s="132" t="s">
        <v>118</v>
      </c>
      <c r="D36" s="94" t="s">
        <v>119</v>
      </c>
      <c r="E36" s="224">
        <v>52.3</v>
      </c>
      <c r="F36" s="224">
        <v>37945</v>
      </c>
      <c r="G36" s="224" t="s">
        <v>62</v>
      </c>
      <c r="H36" s="224">
        <v>32879</v>
      </c>
      <c r="I36" s="224">
        <v>50</v>
      </c>
      <c r="J36" s="224">
        <v>5066</v>
      </c>
      <c r="K36" s="224">
        <v>2.2999999999999998</v>
      </c>
      <c r="L36" s="224" t="s">
        <v>62</v>
      </c>
      <c r="M36" s="224">
        <v>0</v>
      </c>
      <c r="N36" s="92" t="s">
        <v>62</v>
      </c>
    </row>
    <row r="37" spans="1:14" ht="15.75" customHeight="1" x14ac:dyDescent="0.25">
      <c r="A37" s="132" t="s">
        <v>126</v>
      </c>
      <c r="C37" s="132" t="s">
        <v>121</v>
      </c>
      <c r="D37" s="94" t="s">
        <v>122</v>
      </c>
      <c r="E37" s="224">
        <v>15456.1</v>
      </c>
      <c r="F37" s="224">
        <v>4230</v>
      </c>
      <c r="G37" s="224">
        <v>13791</v>
      </c>
      <c r="H37" s="224">
        <v>1360</v>
      </c>
      <c r="I37" s="224">
        <v>1664</v>
      </c>
      <c r="J37" s="224">
        <v>2866</v>
      </c>
      <c r="K37" s="224">
        <v>1.1000000000000001</v>
      </c>
      <c r="L37" s="224">
        <v>4</v>
      </c>
      <c r="M37" s="224" t="s">
        <v>62</v>
      </c>
      <c r="N37" s="92" t="s">
        <v>62</v>
      </c>
    </row>
    <row r="38" spans="1:14" ht="15.75" customHeight="1" x14ac:dyDescent="0.25">
      <c r="A38" s="132" t="s">
        <v>128</v>
      </c>
      <c r="C38" s="132" t="s">
        <v>124</v>
      </c>
      <c r="D38" s="94" t="s">
        <v>125</v>
      </c>
      <c r="E38" s="224">
        <v>13807.3</v>
      </c>
      <c r="F38" s="224">
        <v>25260.400000000001</v>
      </c>
      <c r="G38" s="224">
        <v>11507.1</v>
      </c>
      <c r="H38" s="224">
        <v>23728</v>
      </c>
      <c r="I38" s="224">
        <v>2300</v>
      </c>
      <c r="J38" s="224">
        <v>1514</v>
      </c>
      <c r="K38" s="224">
        <v>0.2</v>
      </c>
      <c r="L38" s="224">
        <v>18.399999999999999</v>
      </c>
      <c r="M38" s="224" t="s">
        <v>62</v>
      </c>
      <c r="N38" s="92" t="s">
        <v>62</v>
      </c>
    </row>
    <row r="39" spans="1:14" ht="15.75" customHeight="1" x14ac:dyDescent="0.25">
      <c r="A39" s="132" t="s">
        <v>130</v>
      </c>
      <c r="C39" s="132" t="s">
        <v>131</v>
      </c>
      <c r="D39" s="94" t="s">
        <v>706</v>
      </c>
      <c r="E39" s="224">
        <v>38152.199999999997</v>
      </c>
      <c r="F39" s="224">
        <v>28318</v>
      </c>
      <c r="G39" s="224">
        <v>33936.299999999996</v>
      </c>
      <c r="H39" s="224">
        <v>21831</v>
      </c>
      <c r="I39" s="224">
        <v>3219</v>
      </c>
      <c r="J39" s="224">
        <v>6487</v>
      </c>
      <c r="K39" s="224">
        <v>996.6</v>
      </c>
      <c r="L39" s="224" t="s">
        <v>62</v>
      </c>
      <c r="M39" s="224">
        <v>0.3</v>
      </c>
      <c r="N39" s="92" t="s">
        <v>62</v>
      </c>
    </row>
    <row r="40" spans="1:14" ht="29.25" customHeight="1" x14ac:dyDescent="0.25">
      <c r="A40" s="132" t="s">
        <v>133</v>
      </c>
      <c r="C40" s="132" t="s">
        <v>134</v>
      </c>
      <c r="D40" s="87" t="s">
        <v>707</v>
      </c>
      <c r="E40" s="224">
        <v>4371.8999999999996</v>
      </c>
      <c r="F40" s="224">
        <v>17414</v>
      </c>
      <c r="G40" s="224">
        <v>3930.2</v>
      </c>
      <c r="H40" s="224">
        <v>12466</v>
      </c>
      <c r="I40" s="224">
        <v>426</v>
      </c>
      <c r="J40" s="224">
        <v>4948</v>
      </c>
      <c r="K40" s="224">
        <v>15.6</v>
      </c>
      <c r="L40" s="224" t="s">
        <v>62</v>
      </c>
      <c r="M40" s="92">
        <v>0.1</v>
      </c>
      <c r="N40" s="92" t="s">
        <v>62</v>
      </c>
    </row>
    <row r="41" spans="1:14" ht="17.25" customHeight="1" x14ac:dyDescent="0.25">
      <c r="A41" s="132" t="s">
        <v>136</v>
      </c>
      <c r="C41" s="132" t="s">
        <v>156</v>
      </c>
      <c r="D41" s="99" t="s">
        <v>157</v>
      </c>
      <c r="E41" s="224">
        <v>112516.5</v>
      </c>
      <c r="F41" s="224">
        <v>374175.6</v>
      </c>
      <c r="G41" s="224">
        <v>88853</v>
      </c>
      <c r="H41" s="224">
        <v>280085.8</v>
      </c>
      <c r="I41" s="224">
        <v>22405.9</v>
      </c>
      <c r="J41" s="224">
        <v>92895.9</v>
      </c>
      <c r="K41" s="224">
        <v>1257.5999999999999</v>
      </c>
      <c r="L41" s="224">
        <v>1191.9000000000001</v>
      </c>
      <c r="M41" s="224">
        <v>0</v>
      </c>
      <c r="N41" s="92">
        <v>2</v>
      </c>
    </row>
    <row r="42" spans="1:14" ht="28.5" customHeight="1" x14ac:dyDescent="0.25">
      <c r="A42" s="132" t="s">
        <v>137</v>
      </c>
      <c r="C42" s="132" t="s">
        <v>708</v>
      </c>
      <c r="D42" s="94" t="s">
        <v>709</v>
      </c>
      <c r="E42" s="224">
        <v>140</v>
      </c>
      <c r="F42" s="224" t="s">
        <v>62</v>
      </c>
      <c r="G42" s="224">
        <v>140</v>
      </c>
      <c r="H42" s="224" t="s">
        <v>62</v>
      </c>
      <c r="I42" s="224" t="s">
        <v>62</v>
      </c>
      <c r="J42" s="224" t="s">
        <v>62</v>
      </c>
      <c r="K42" s="224" t="s">
        <v>62</v>
      </c>
      <c r="L42" s="224" t="s">
        <v>62</v>
      </c>
      <c r="M42" s="224" t="s">
        <v>62</v>
      </c>
      <c r="N42" s="92" t="s">
        <v>62</v>
      </c>
    </row>
    <row r="43" spans="1:14" ht="19.5" customHeight="1" x14ac:dyDescent="0.25">
      <c r="A43" s="132" t="s">
        <v>140</v>
      </c>
      <c r="C43" s="132" t="s">
        <v>160</v>
      </c>
      <c r="D43" s="94" t="s">
        <v>161</v>
      </c>
      <c r="E43" s="224">
        <v>850</v>
      </c>
      <c r="F43" s="224">
        <v>674.2</v>
      </c>
      <c r="G43" s="224">
        <v>840</v>
      </c>
      <c r="H43" s="225" t="s">
        <v>1083</v>
      </c>
      <c r="I43" s="224">
        <v>10</v>
      </c>
      <c r="J43" s="225" t="s">
        <v>1083</v>
      </c>
      <c r="K43" s="224" t="s">
        <v>62</v>
      </c>
      <c r="L43" s="224" t="s">
        <v>62</v>
      </c>
      <c r="M43" s="224" t="s">
        <v>62</v>
      </c>
      <c r="N43" s="92" t="s">
        <v>62</v>
      </c>
    </row>
    <row r="44" spans="1:14" x14ac:dyDescent="0.25">
      <c r="A44" s="132" t="s">
        <v>143</v>
      </c>
      <c r="C44" s="132" t="s">
        <v>163</v>
      </c>
      <c r="D44" s="94" t="s">
        <v>164</v>
      </c>
      <c r="E44" s="224">
        <v>43678.7</v>
      </c>
      <c r="F44" s="224">
        <v>51072.4</v>
      </c>
      <c r="G44" s="224">
        <v>34286.300000000003</v>
      </c>
      <c r="H44" s="224">
        <v>44170.400000000001</v>
      </c>
      <c r="I44" s="224">
        <v>8200.5</v>
      </c>
      <c r="J44" s="224">
        <v>6902</v>
      </c>
      <c r="K44" s="224">
        <v>1191.9000000000001</v>
      </c>
      <c r="L44" s="224" t="s">
        <v>62</v>
      </c>
      <c r="M44" s="224"/>
      <c r="N44" s="92" t="s">
        <v>62</v>
      </c>
    </row>
    <row r="45" spans="1:14" ht="17.25" customHeight="1" x14ac:dyDescent="0.25">
      <c r="A45" s="132" t="s">
        <v>146</v>
      </c>
      <c r="C45" s="132" t="s">
        <v>166</v>
      </c>
      <c r="D45" s="94" t="s">
        <v>167</v>
      </c>
      <c r="E45" s="224">
        <v>66194.8</v>
      </c>
      <c r="F45" s="224">
        <v>319130</v>
      </c>
      <c r="G45" s="224">
        <v>52205.7</v>
      </c>
      <c r="H45" s="224">
        <v>232208.2</v>
      </c>
      <c r="I45" s="224">
        <v>13926.4</v>
      </c>
      <c r="J45" s="224">
        <v>85728.9</v>
      </c>
      <c r="K45" s="224">
        <v>62.7</v>
      </c>
      <c r="L45" s="224">
        <v>1191</v>
      </c>
      <c r="M45" s="224">
        <v>0</v>
      </c>
      <c r="N45" s="92">
        <v>1.9</v>
      </c>
    </row>
    <row r="46" spans="1:14" ht="26.25" x14ac:dyDescent="0.25">
      <c r="A46" s="132" t="s">
        <v>326</v>
      </c>
      <c r="C46" s="132" t="s">
        <v>169</v>
      </c>
      <c r="D46" s="100" t="s">
        <v>710</v>
      </c>
      <c r="E46" s="224">
        <v>63774.6</v>
      </c>
      <c r="F46" s="224">
        <v>242087.1</v>
      </c>
      <c r="G46" s="224">
        <v>49816.6</v>
      </c>
      <c r="H46" s="224">
        <v>173697.3</v>
      </c>
      <c r="I46" s="224">
        <v>13895.4</v>
      </c>
      <c r="J46" s="224">
        <v>67213.899999999994</v>
      </c>
      <c r="K46" s="224">
        <v>62.6</v>
      </c>
      <c r="L46" s="224">
        <v>1174</v>
      </c>
      <c r="M46" s="224">
        <v>0</v>
      </c>
      <c r="N46" s="92">
        <v>1.9</v>
      </c>
    </row>
    <row r="47" spans="1:14" ht="16.5" customHeight="1" x14ac:dyDescent="0.25">
      <c r="A47" s="132" t="s">
        <v>149</v>
      </c>
      <c r="C47" s="132" t="s">
        <v>172</v>
      </c>
      <c r="D47" s="87" t="s">
        <v>711</v>
      </c>
      <c r="E47" s="224">
        <v>1866</v>
      </c>
      <c r="F47" s="224">
        <v>38875.1</v>
      </c>
      <c r="G47" s="224">
        <v>1866</v>
      </c>
      <c r="H47" s="224">
        <v>30137.1</v>
      </c>
      <c r="I47" s="224" t="s">
        <v>62</v>
      </c>
      <c r="J47" s="225" t="s">
        <v>1083</v>
      </c>
      <c r="K47" s="224" t="s">
        <v>62</v>
      </c>
      <c r="L47" s="225" t="s">
        <v>1083</v>
      </c>
      <c r="M47" s="224" t="s">
        <v>62</v>
      </c>
      <c r="N47" s="92" t="s">
        <v>62</v>
      </c>
    </row>
    <row r="48" spans="1:14" ht="16.5" customHeight="1" x14ac:dyDescent="0.25">
      <c r="A48" s="132" t="s">
        <v>152</v>
      </c>
      <c r="C48" s="132" t="s">
        <v>175</v>
      </c>
      <c r="D48" s="87" t="s">
        <v>176</v>
      </c>
      <c r="E48" s="224">
        <v>95.1</v>
      </c>
      <c r="F48" s="224">
        <v>17845.5</v>
      </c>
      <c r="G48" s="224">
        <v>95.1</v>
      </c>
      <c r="H48" s="224">
        <v>16250.5</v>
      </c>
      <c r="I48" s="224" t="s">
        <v>62</v>
      </c>
      <c r="J48" s="224">
        <v>1595</v>
      </c>
      <c r="K48" s="224" t="s">
        <v>62</v>
      </c>
      <c r="L48" s="224" t="s">
        <v>62</v>
      </c>
      <c r="M48" s="224" t="s">
        <v>62</v>
      </c>
      <c r="N48" s="92" t="s">
        <v>62</v>
      </c>
    </row>
    <row r="49" spans="1:14" ht="16.5" customHeight="1" x14ac:dyDescent="0.25">
      <c r="A49" s="132" t="s">
        <v>155</v>
      </c>
      <c r="C49" s="132" t="s">
        <v>178</v>
      </c>
      <c r="D49" s="87" t="s">
        <v>712</v>
      </c>
      <c r="E49" s="224">
        <v>296</v>
      </c>
      <c r="F49" s="224">
        <v>8367</v>
      </c>
      <c r="G49" s="224">
        <v>265</v>
      </c>
      <c r="H49" s="224">
        <v>7022</v>
      </c>
      <c r="I49" s="224">
        <v>31</v>
      </c>
      <c r="J49" s="224">
        <v>1345</v>
      </c>
      <c r="K49" s="224" t="s">
        <v>62</v>
      </c>
      <c r="L49" s="224" t="s">
        <v>62</v>
      </c>
      <c r="M49" s="224" t="s">
        <v>62</v>
      </c>
      <c r="N49" s="92" t="s">
        <v>62</v>
      </c>
    </row>
    <row r="50" spans="1:14" ht="16.5" customHeight="1" x14ac:dyDescent="0.25">
      <c r="A50" s="132" t="s">
        <v>328</v>
      </c>
      <c r="C50" s="132" t="s">
        <v>182</v>
      </c>
      <c r="D50" s="87" t="s">
        <v>183</v>
      </c>
      <c r="E50" s="224">
        <v>38.1</v>
      </c>
      <c r="F50" s="224">
        <v>2600.6</v>
      </c>
      <c r="G50" s="224">
        <v>38</v>
      </c>
      <c r="H50" s="225" t="s">
        <v>1083</v>
      </c>
      <c r="I50" s="224" t="s">
        <v>62</v>
      </c>
      <c r="J50" s="225" t="s">
        <v>1083</v>
      </c>
      <c r="K50" s="224">
        <v>0.1</v>
      </c>
      <c r="L50" s="224" t="s">
        <v>62</v>
      </c>
      <c r="M50" s="224" t="s">
        <v>62</v>
      </c>
      <c r="N50" s="92" t="s">
        <v>62</v>
      </c>
    </row>
    <row r="51" spans="1:14" ht="16.5" customHeight="1" x14ac:dyDescent="0.25">
      <c r="A51" s="132" t="s">
        <v>159</v>
      </c>
      <c r="C51" s="132" t="s">
        <v>185</v>
      </c>
      <c r="D51" s="87" t="s">
        <v>186</v>
      </c>
      <c r="E51" s="224">
        <v>125</v>
      </c>
      <c r="F51" s="224">
        <v>9275.7000000000007</v>
      </c>
      <c r="G51" s="224">
        <v>125</v>
      </c>
      <c r="H51" s="224">
        <v>3579.7</v>
      </c>
      <c r="I51" s="224" t="s">
        <v>62</v>
      </c>
      <c r="J51" s="224">
        <v>5696</v>
      </c>
      <c r="K51" s="224" t="s">
        <v>62</v>
      </c>
      <c r="L51" s="224" t="s">
        <v>62</v>
      </c>
      <c r="M51" s="224" t="s">
        <v>62</v>
      </c>
      <c r="N51" s="92" t="s">
        <v>62</v>
      </c>
    </row>
    <row r="52" spans="1:14" ht="16.5" customHeight="1" x14ac:dyDescent="0.25">
      <c r="A52" s="132" t="s">
        <v>162</v>
      </c>
      <c r="C52" s="132" t="s">
        <v>195</v>
      </c>
      <c r="D52" s="94" t="s">
        <v>196</v>
      </c>
      <c r="E52" s="224">
        <v>573.6</v>
      </c>
      <c r="F52" s="224">
        <v>1380.1</v>
      </c>
      <c r="G52" s="224">
        <v>303</v>
      </c>
      <c r="H52" s="224">
        <v>1175</v>
      </c>
      <c r="I52" s="224">
        <v>270</v>
      </c>
      <c r="J52" s="225" t="s">
        <v>1083</v>
      </c>
      <c r="K52" s="224">
        <v>0.6</v>
      </c>
      <c r="L52" s="224">
        <v>0</v>
      </c>
      <c r="M52" s="224" t="s">
        <v>62</v>
      </c>
      <c r="N52" s="92">
        <v>0.1</v>
      </c>
    </row>
    <row r="53" spans="1:14" ht="16.5" customHeight="1" x14ac:dyDescent="0.25">
      <c r="A53" s="132" t="s">
        <v>331</v>
      </c>
      <c r="C53" s="132" t="s">
        <v>207</v>
      </c>
      <c r="D53" s="99" t="s">
        <v>208</v>
      </c>
      <c r="E53" s="224">
        <v>36791.9</v>
      </c>
      <c r="F53" s="224">
        <v>32958.1</v>
      </c>
      <c r="G53" s="224">
        <v>1030.3</v>
      </c>
      <c r="H53" s="224">
        <v>2004.4</v>
      </c>
      <c r="I53" s="224">
        <v>602.5</v>
      </c>
      <c r="J53" s="224">
        <v>2300.1999999999998</v>
      </c>
      <c r="K53" s="224">
        <v>31447.599999999999</v>
      </c>
      <c r="L53" s="224">
        <v>26655.599999999999</v>
      </c>
      <c r="M53" s="224">
        <v>3711.6</v>
      </c>
      <c r="N53" s="92">
        <v>1997.8</v>
      </c>
    </row>
    <row r="54" spans="1:14" ht="16.5" customHeight="1" x14ac:dyDescent="0.25">
      <c r="A54" s="132" t="s">
        <v>165</v>
      </c>
      <c r="C54" s="132" t="s">
        <v>210</v>
      </c>
      <c r="D54" s="135" t="s">
        <v>962</v>
      </c>
      <c r="E54" s="224">
        <v>8367.2999999999993</v>
      </c>
      <c r="F54" s="224">
        <v>9990.2999999999993</v>
      </c>
      <c r="G54" s="224">
        <v>564.90000000000009</v>
      </c>
      <c r="H54" s="224">
        <v>2097.6</v>
      </c>
      <c r="I54" s="224">
        <v>57.7</v>
      </c>
      <c r="J54" s="224">
        <v>2435.1999999999998</v>
      </c>
      <c r="K54" s="224">
        <v>6767.3</v>
      </c>
      <c r="L54" s="224">
        <v>4792.1000000000004</v>
      </c>
      <c r="M54" s="224">
        <v>977.4</v>
      </c>
      <c r="N54" s="92">
        <v>665.4</v>
      </c>
    </row>
    <row r="55" spans="1:14" ht="28.5" customHeight="1" x14ac:dyDescent="0.25">
      <c r="A55" s="132" t="s">
        <v>168</v>
      </c>
      <c r="C55" s="132" t="s">
        <v>213</v>
      </c>
      <c r="D55" s="136" t="s">
        <v>713</v>
      </c>
      <c r="E55" s="224">
        <v>8205.2999999999993</v>
      </c>
      <c r="F55" s="224">
        <v>9670.9</v>
      </c>
      <c r="G55" s="224">
        <v>534.80000000000007</v>
      </c>
      <c r="H55" s="224">
        <v>2096.1</v>
      </c>
      <c r="I55" s="224">
        <v>57.7</v>
      </c>
      <c r="J55" s="224">
        <v>2278.6999999999998</v>
      </c>
      <c r="K55" s="224">
        <v>6653.2</v>
      </c>
      <c r="L55" s="224">
        <v>4655.3</v>
      </c>
      <c r="M55" s="224">
        <v>959.6</v>
      </c>
      <c r="N55" s="92">
        <v>640.79999999999995</v>
      </c>
    </row>
    <row r="56" spans="1:14" ht="26.25" customHeight="1" x14ac:dyDescent="0.25">
      <c r="A56" s="132" t="s">
        <v>171</v>
      </c>
      <c r="C56" s="132" t="s">
        <v>216</v>
      </c>
      <c r="D56" s="87" t="s">
        <v>1085</v>
      </c>
      <c r="E56" s="224">
        <v>1419.7</v>
      </c>
      <c r="F56" s="224">
        <v>925.6</v>
      </c>
      <c r="G56" s="224">
        <v>199.5</v>
      </c>
      <c r="H56" s="224">
        <v>123.1</v>
      </c>
      <c r="I56" s="224">
        <v>6</v>
      </c>
      <c r="J56" s="224">
        <v>85.8</v>
      </c>
      <c r="K56" s="224">
        <v>1087</v>
      </c>
      <c r="L56" s="224">
        <v>653.70000000000005</v>
      </c>
      <c r="M56" s="224">
        <v>127.2</v>
      </c>
      <c r="N56" s="92">
        <v>63</v>
      </c>
    </row>
    <row r="57" spans="1:14" ht="17.25" customHeight="1" x14ac:dyDescent="0.25">
      <c r="A57" s="132" t="s">
        <v>174</v>
      </c>
      <c r="C57" s="132" t="s">
        <v>222</v>
      </c>
      <c r="D57" s="87" t="s">
        <v>223</v>
      </c>
      <c r="E57" s="224">
        <v>693.3</v>
      </c>
      <c r="F57" s="224">
        <v>427</v>
      </c>
      <c r="G57" s="224">
        <v>3.8000000000000003</v>
      </c>
      <c r="H57" s="224">
        <v>7</v>
      </c>
      <c r="I57" s="224">
        <v>0.60000000000000009</v>
      </c>
      <c r="J57" s="224">
        <v>14.6</v>
      </c>
      <c r="K57" s="224">
        <v>610.20000000000005</v>
      </c>
      <c r="L57" s="224">
        <v>353.5</v>
      </c>
      <c r="M57" s="224">
        <v>78.8</v>
      </c>
      <c r="N57" s="92">
        <v>51.9</v>
      </c>
    </row>
    <row r="58" spans="1:14" ht="17.25" customHeight="1" x14ac:dyDescent="0.25">
      <c r="A58" s="132" t="s">
        <v>177</v>
      </c>
      <c r="C58" s="132" t="s">
        <v>225</v>
      </c>
      <c r="D58" s="87" t="s">
        <v>226</v>
      </c>
      <c r="E58" s="224">
        <v>1206.8</v>
      </c>
      <c r="F58" s="224">
        <v>776.2</v>
      </c>
      <c r="G58" s="224">
        <v>2.5</v>
      </c>
      <c r="H58" s="224">
        <v>1.7</v>
      </c>
      <c r="I58" s="224">
        <v>0.60000000000000009</v>
      </c>
      <c r="J58" s="224">
        <v>5.6</v>
      </c>
      <c r="K58" s="224">
        <v>990.8</v>
      </c>
      <c r="L58" s="224">
        <v>658.5</v>
      </c>
      <c r="M58" s="224">
        <v>212.9</v>
      </c>
      <c r="N58" s="92">
        <v>110.4</v>
      </c>
    </row>
    <row r="59" spans="1:14" ht="17.25" customHeight="1" x14ac:dyDescent="0.25">
      <c r="A59" s="132" t="s">
        <v>179</v>
      </c>
      <c r="C59" s="132" t="s">
        <v>228</v>
      </c>
      <c r="D59" s="87" t="s">
        <v>229</v>
      </c>
      <c r="E59" s="224">
        <v>512.79999999999995</v>
      </c>
      <c r="F59" s="224">
        <v>1055.7</v>
      </c>
      <c r="G59" s="224">
        <v>54.7</v>
      </c>
      <c r="H59" s="224">
        <v>207.6</v>
      </c>
      <c r="I59" s="224">
        <v>16.399999999999999</v>
      </c>
      <c r="J59" s="224">
        <v>559.29999999999995</v>
      </c>
      <c r="K59" s="224">
        <v>394.4</v>
      </c>
      <c r="L59" s="224">
        <v>257.7</v>
      </c>
      <c r="M59" s="224">
        <v>47.3</v>
      </c>
      <c r="N59" s="92">
        <v>31.1</v>
      </c>
    </row>
    <row r="60" spans="1:14" ht="17.25" customHeight="1" x14ac:dyDescent="0.25">
      <c r="A60" s="132" t="s">
        <v>180</v>
      </c>
      <c r="C60" s="132" t="s">
        <v>231</v>
      </c>
      <c r="D60" s="87" t="s">
        <v>232</v>
      </c>
      <c r="E60" s="224">
        <v>1244.7</v>
      </c>
      <c r="F60" s="224">
        <v>887.7</v>
      </c>
      <c r="G60" s="224">
        <v>73.600000000000009</v>
      </c>
      <c r="H60" s="224">
        <v>80.900000000000006</v>
      </c>
      <c r="I60" s="224">
        <v>20.5</v>
      </c>
      <c r="J60" s="224">
        <v>127.1</v>
      </c>
      <c r="K60" s="224">
        <v>1053.5999999999999</v>
      </c>
      <c r="L60" s="224">
        <v>607.79999999999995</v>
      </c>
      <c r="M60" s="224">
        <v>97.1</v>
      </c>
      <c r="N60" s="92">
        <v>71.900000000000006</v>
      </c>
    </row>
    <row r="61" spans="1:14" ht="17.25" customHeight="1" x14ac:dyDescent="0.25">
      <c r="A61" s="132" t="s">
        <v>181</v>
      </c>
      <c r="C61" s="132" t="s">
        <v>234</v>
      </c>
      <c r="D61" s="87" t="s">
        <v>235</v>
      </c>
      <c r="E61" s="224">
        <v>1584.9</v>
      </c>
      <c r="F61" s="224">
        <v>1040.7</v>
      </c>
      <c r="G61" s="224">
        <v>74</v>
      </c>
      <c r="H61" s="224">
        <v>41.6</v>
      </c>
      <c r="I61" s="224">
        <v>3.4</v>
      </c>
      <c r="J61" s="224">
        <v>29.9</v>
      </c>
      <c r="K61" s="224">
        <v>1324.4</v>
      </c>
      <c r="L61" s="224">
        <v>871.6</v>
      </c>
      <c r="M61" s="224">
        <v>183.1</v>
      </c>
      <c r="N61" s="92">
        <v>97.5</v>
      </c>
    </row>
    <row r="62" spans="1:14" ht="17.25" customHeight="1" x14ac:dyDescent="0.25">
      <c r="A62" s="132" t="s">
        <v>184</v>
      </c>
      <c r="C62" s="132" t="s">
        <v>237</v>
      </c>
      <c r="D62" s="87" t="s">
        <v>238</v>
      </c>
      <c r="E62" s="224">
        <v>372.7</v>
      </c>
      <c r="F62" s="224">
        <v>323.3</v>
      </c>
      <c r="G62" s="224">
        <v>0.7</v>
      </c>
      <c r="H62" s="224">
        <v>23.9</v>
      </c>
      <c r="I62" s="224">
        <v>0.5</v>
      </c>
      <c r="J62" s="224">
        <v>3.5</v>
      </c>
      <c r="K62" s="224">
        <v>296.39999999999998</v>
      </c>
      <c r="L62" s="224">
        <v>262.89999999999998</v>
      </c>
      <c r="M62" s="224">
        <v>75.2</v>
      </c>
      <c r="N62" s="92">
        <v>33</v>
      </c>
    </row>
    <row r="63" spans="1:14" ht="17.25" customHeight="1" x14ac:dyDescent="0.25">
      <c r="A63" s="132" t="s">
        <v>334</v>
      </c>
      <c r="C63" s="132" t="s">
        <v>249</v>
      </c>
      <c r="D63" s="87" t="s">
        <v>250</v>
      </c>
      <c r="E63" s="224">
        <v>163.30000000000001</v>
      </c>
      <c r="F63" s="224">
        <v>1095.0999999999999</v>
      </c>
      <c r="G63" s="224">
        <v>0.9</v>
      </c>
      <c r="H63" s="224">
        <v>533.20000000000005</v>
      </c>
      <c r="I63" s="224" t="s">
        <v>62</v>
      </c>
      <c r="J63" s="224">
        <v>265.2</v>
      </c>
      <c r="K63" s="224">
        <v>154</v>
      </c>
      <c r="L63" s="224">
        <v>253.5</v>
      </c>
      <c r="M63" s="224">
        <v>8.4</v>
      </c>
      <c r="N63" s="92">
        <v>43.3</v>
      </c>
    </row>
    <row r="64" spans="1:14" ht="32.25" customHeight="1" x14ac:dyDescent="0.25">
      <c r="A64" s="132" t="s">
        <v>187</v>
      </c>
      <c r="C64" s="132" t="s">
        <v>276</v>
      </c>
      <c r="D64" s="94" t="s">
        <v>714</v>
      </c>
      <c r="E64" s="224">
        <v>6.6</v>
      </c>
      <c r="F64" s="224">
        <v>67.5</v>
      </c>
      <c r="G64" s="224" t="s">
        <v>62</v>
      </c>
      <c r="H64" s="224">
        <v>1.5</v>
      </c>
      <c r="I64" s="224" t="s">
        <v>62</v>
      </c>
      <c r="J64" s="224">
        <v>20</v>
      </c>
      <c r="K64" s="224">
        <v>6.6</v>
      </c>
      <c r="L64" s="224">
        <v>40.700000000000003</v>
      </c>
      <c r="M64" s="224">
        <v>0</v>
      </c>
      <c r="N64" s="92">
        <v>5.3</v>
      </c>
    </row>
    <row r="65" spans="1:14" ht="21" customHeight="1" x14ac:dyDescent="0.25">
      <c r="D65" s="115" t="s">
        <v>915</v>
      </c>
      <c r="E65" s="226"/>
      <c r="F65" s="226"/>
      <c r="G65" s="226"/>
      <c r="H65" s="226"/>
      <c r="I65" s="226"/>
      <c r="J65" s="226"/>
      <c r="K65" s="226"/>
      <c r="L65" s="226"/>
      <c r="M65" s="226"/>
      <c r="N65" s="114"/>
    </row>
    <row r="66" spans="1:14" ht="16.5" customHeight="1" x14ac:dyDescent="0.25">
      <c r="A66" s="132" t="s">
        <v>335</v>
      </c>
      <c r="C66" s="132" t="s">
        <v>285</v>
      </c>
      <c r="D66" s="99" t="s">
        <v>286</v>
      </c>
      <c r="E66" s="224">
        <v>346606.6</v>
      </c>
      <c r="F66" s="224">
        <v>201190.9</v>
      </c>
      <c r="G66" s="224">
        <v>316941.19999999995</v>
      </c>
      <c r="H66" s="224">
        <v>130707.5</v>
      </c>
      <c r="I66" s="224">
        <v>21628.3</v>
      </c>
      <c r="J66" s="224">
        <v>56610</v>
      </c>
      <c r="K66" s="224">
        <v>8004.9</v>
      </c>
      <c r="L66" s="224">
        <v>13873.4</v>
      </c>
      <c r="M66" s="224">
        <v>32.200000000000003</v>
      </c>
      <c r="N66" s="92" t="s">
        <v>62</v>
      </c>
    </row>
    <row r="67" spans="1:14" ht="28.5" customHeight="1" x14ac:dyDescent="0.25">
      <c r="A67" s="132" t="s">
        <v>190</v>
      </c>
      <c r="C67" s="132" t="s">
        <v>288</v>
      </c>
      <c r="D67" s="94" t="s">
        <v>715</v>
      </c>
      <c r="E67" s="224">
        <v>58238.2</v>
      </c>
      <c r="F67" s="224">
        <v>48366.7</v>
      </c>
      <c r="G67" s="224">
        <v>53097.2</v>
      </c>
      <c r="H67" s="224">
        <v>28895.200000000001</v>
      </c>
      <c r="I67" s="224">
        <v>3543.9</v>
      </c>
      <c r="J67" s="224">
        <v>16454</v>
      </c>
      <c r="K67" s="224">
        <v>1597.1</v>
      </c>
      <c r="L67" s="224">
        <v>3017.5</v>
      </c>
      <c r="M67" s="224"/>
      <c r="N67" s="92" t="s">
        <v>62</v>
      </c>
    </row>
    <row r="68" spans="1:14" ht="17.25" customHeight="1" x14ac:dyDescent="0.25">
      <c r="A68" s="132" t="s">
        <v>193</v>
      </c>
      <c r="C68" s="132" t="s">
        <v>291</v>
      </c>
      <c r="D68" s="94" t="s">
        <v>716</v>
      </c>
      <c r="E68" s="224">
        <v>268733.09999999998</v>
      </c>
      <c r="F68" s="224">
        <v>135327.1</v>
      </c>
      <c r="G68" s="224">
        <v>246127.6</v>
      </c>
      <c r="H68" s="224">
        <v>87399.9</v>
      </c>
      <c r="I68" s="224">
        <v>17886.400000000001</v>
      </c>
      <c r="J68" s="224">
        <v>38359.199999999997</v>
      </c>
      <c r="K68" s="224">
        <v>4718.8</v>
      </c>
      <c r="L68" s="224">
        <v>9568</v>
      </c>
      <c r="M68" s="224">
        <v>0.4</v>
      </c>
      <c r="N68" s="92" t="s">
        <v>62</v>
      </c>
    </row>
    <row r="69" spans="1:14" ht="27.75" customHeight="1" x14ac:dyDescent="0.25">
      <c r="A69" s="132" t="s">
        <v>194</v>
      </c>
      <c r="C69" s="132" t="s">
        <v>300</v>
      </c>
      <c r="D69" s="94" t="s">
        <v>301</v>
      </c>
      <c r="E69" s="224">
        <v>953</v>
      </c>
      <c r="F69" s="224">
        <v>1000</v>
      </c>
      <c r="G69" s="224">
        <v>791</v>
      </c>
      <c r="H69" s="224">
        <v>960</v>
      </c>
      <c r="I69" s="224">
        <v>162</v>
      </c>
      <c r="J69" s="224">
        <v>40</v>
      </c>
      <c r="K69" s="224" t="s">
        <v>62</v>
      </c>
      <c r="L69" s="224" t="s">
        <v>62</v>
      </c>
      <c r="M69" s="224" t="s">
        <v>62</v>
      </c>
      <c r="N69" s="92" t="s">
        <v>62</v>
      </c>
    </row>
    <row r="70" spans="1:14" ht="17.25" customHeight="1" x14ac:dyDescent="0.25">
      <c r="A70" s="132" t="s">
        <v>197</v>
      </c>
      <c r="C70" s="132" t="s">
        <v>303</v>
      </c>
      <c r="D70" s="94" t="s">
        <v>304</v>
      </c>
      <c r="E70" s="224">
        <v>16649.7</v>
      </c>
      <c r="F70" s="224">
        <v>15097</v>
      </c>
      <c r="G70" s="224">
        <v>16619.3</v>
      </c>
      <c r="H70" s="224">
        <v>13382</v>
      </c>
      <c r="I70" s="224">
        <v>30</v>
      </c>
      <c r="J70" s="224">
        <v>1715</v>
      </c>
      <c r="K70" s="224">
        <v>0.4</v>
      </c>
      <c r="L70" s="224" t="s">
        <v>62</v>
      </c>
      <c r="M70" s="224" t="s">
        <v>62</v>
      </c>
      <c r="N70" s="92" t="s">
        <v>62</v>
      </c>
    </row>
    <row r="71" spans="1:14" ht="40.5" customHeight="1" x14ac:dyDescent="0.25">
      <c r="A71" s="132" t="s">
        <v>200</v>
      </c>
      <c r="C71" s="132" t="s">
        <v>306</v>
      </c>
      <c r="D71" s="94" t="s">
        <v>307</v>
      </c>
      <c r="E71" s="224">
        <v>1131.3</v>
      </c>
      <c r="F71" s="224">
        <v>831.5</v>
      </c>
      <c r="G71" s="224">
        <v>226.9</v>
      </c>
      <c r="H71" s="225" t="s">
        <v>1083</v>
      </c>
      <c r="I71" s="224">
        <v>2</v>
      </c>
      <c r="J71" s="225" t="s">
        <v>1083</v>
      </c>
      <c r="K71" s="224">
        <v>870.5</v>
      </c>
      <c r="L71" s="224">
        <v>789.8</v>
      </c>
      <c r="M71" s="224">
        <v>31.9</v>
      </c>
      <c r="N71" s="92" t="s">
        <v>62</v>
      </c>
    </row>
    <row r="72" spans="1:14" ht="54" customHeight="1" x14ac:dyDescent="0.25">
      <c r="C72" s="132" t="s">
        <v>158</v>
      </c>
      <c r="D72" s="101" t="s">
        <v>1086</v>
      </c>
      <c r="E72" s="222"/>
      <c r="F72" s="222"/>
      <c r="G72" s="222"/>
      <c r="H72" s="222"/>
      <c r="I72" s="222"/>
      <c r="J72" s="222"/>
      <c r="K72" s="222"/>
      <c r="L72" s="222"/>
      <c r="M72" s="222"/>
      <c r="N72" s="93" t="s">
        <v>18</v>
      </c>
    </row>
    <row r="73" spans="1:14" ht="31.5" customHeight="1" x14ac:dyDescent="0.25">
      <c r="A73" s="132" t="s">
        <v>336</v>
      </c>
      <c r="C73" s="132" t="s">
        <v>717</v>
      </c>
      <c r="D73" s="99" t="s">
        <v>87</v>
      </c>
      <c r="E73" s="224">
        <v>60.2</v>
      </c>
      <c r="F73" s="224">
        <v>53.7</v>
      </c>
      <c r="G73" s="224">
        <v>61.8</v>
      </c>
      <c r="H73" s="224">
        <v>57</v>
      </c>
      <c r="I73" s="224">
        <v>68.900000000000006</v>
      </c>
      <c r="J73" s="224">
        <v>51.2</v>
      </c>
      <c r="K73" s="224">
        <v>7</v>
      </c>
      <c r="L73" s="224">
        <v>10.7</v>
      </c>
      <c r="M73" s="224">
        <v>0</v>
      </c>
      <c r="N73" s="92" t="s">
        <v>62</v>
      </c>
    </row>
    <row r="74" spans="1:14" ht="29.25" customHeight="1" x14ac:dyDescent="0.25">
      <c r="A74" s="132" t="s">
        <v>203</v>
      </c>
      <c r="C74" s="132" t="s">
        <v>718</v>
      </c>
      <c r="D74" s="94" t="s">
        <v>703</v>
      </c>
      <c r="E74" s="224">
        <f t="shared" ref="E74:E93" si="0">E32/1266147.3*100</f>
        <v>31.396718217540727</v>
      </c>
      <c r="F74" s="224">
        <f t="shared" ref="F74:F82" si="1">F32/1336725.4*100</f>
        <v>34.069375804484601</v>
      </c>
      <c r="G74" s="224">
        <f>G32/1066875.6*100</f>
        <v>31.933751226478506</v>
      </c>
      <c r="H74" s="224">
        <f>H32/965666.7*100</f>
        <v>37.643195110693988</v>
      </c>
      <c r="I74" s="224">
        <f t="shared" ref="I74:I83" si="2">I32/143520.3*100</f>
        <v>39.269218361444345</v>
      </c>
      <c r="J74" s="224">
        <f t="shared" ref="J74:J79" si="3">J32/316320.1*100</f>
        <v>28.43764907762738</v>
      </c>
      <c r="K74" s="224">
        <f t="shared" ref="K74:K83" si="4">K32/51029*100</f>
        <v>0.93280291598894749</v>
      </c>
      <c r="L74" s="224">
        <f>L32/52073.3*100</f>
        <v>3.748946196995389</v>
      </c>
      <c r="M74" s="224" t="s">
        <v>62</v>
      </c>
      <c r="N74" s="92" t="s">
        <v>62</v>
      </c>
    </row>
    <row r="75" spans="1:14" ht="16.5" customHeight="1" x14ac:dyDescent="0.25">
      <c r="A75" s="132" t="s">
        <v>206</v>
      </c>
      <c r="C75" s="132" t="s">
        <v>719</v>
      </c>
      <c r="D75" s="94" t="s">
        <v>704</v>
      </c>
      <c r="E75" s="224">
        <f t="shared" si="0"/>
        <v>7.4070844679761976</v>
      </c>
      <c r="F75" s="224">
        <f t="shared" si="1"/>
        <v>0.88481897628338635</v>
      </c>
      <c r="G75" s="224">
        <f>G33/1066875.6*100</f>
        <v>8.1789760680626671</v>
      </c>
      <c r="H75" s="224">
        <f>H33/965666.7*100</f>
        <v>0.84273383352661946</v>
      </c>
      <c r="I75" s="224">
        <f t="shared" si="2"/>
        <v>4.4937893803176285</v>
      </c>
      <c r="J75" s="224">
        <f t="shared" si="3"/>
        <v>1.1393521941855733</v>
      </c>
      <c r="K75" s="224">
        <f t="shared" si="4"/>
        <v>0.14815105136295048</v>
      </c>
      <c r="L75" s="224">
        <f>L33/52073.3*100</f>
        <v>0.16438366686958575</v>
      </c>
      <c r="M75" s="224" t="s">
        <v>62</v>
      </c>
      <c r="N75" s="92" t="s">
        <v>62</v>
      </c>
    </row>
    <row r="76" spans="1:14" ht="16.5" customHeight="1" x14ac:dyDescent="0.25">
      <c r="A76" s="132" t="s">
        <v>209</v>
      </c>
      <c r="C76" s="132" t="s">
        <v>720</v>
      </c>
      <c r="D76" s="94" t="s">
        <v>705</v>
      </c>
      <c r="E76" s="224">
        <f t="shared" si="0"/>
        <v>10.220777629901354</v>
      </c>
      <c r="F76" s="224">
        <f t="shared" si="1"/>
        <v>8.5449636851368282</v>
      </c>
      <c r="G76" s="224">
        <f>G34/1066875.6*100</f>
        <v>10.251317023278064</v>
      </c>
      <c r="H76" s="224">
        <f>H34/965666.7*100</f>
        <v>8.4953742321237762</v>
      </c>
      <c r="I76" s="224">
        <f t="shared" si="2"/>
        <v>13.723912227050809</v>
      </c>
      <c r="J76" s="224">
        <f t="shared" si="3"/>
        <v>9.7517988897954968</v>
      </c>
      <c r="K76" s="224">
        <f t="shared" si="4"/>
        <v>0.67549824609535758</v>
      </c>
      <c r="L76" s="224">
        <f>L34/52073.3*100</f>
        <v>2.5709912757593623</v>
      </c>
      <c r="M76" s="224" t="s">
        <v>62</v>
      </c>
      <c r="N76" s="92" t="s">
        <v>62</v>
      </c>
    </row>
    <row r="77" spans="1:14" ht="16.5" customHeight="1" x14ac:dyDescent="0.25">
      <c r="A77" s="132" t="s">
        <v>212</v>
      </c>
      <c r="C77" s="132" t="s">
        <v>721</v>
      </c>
      <c r="D77" s="94" t="s">
        <v>116</v>
      </c>
      <c r="E77" s="224">
        <f t="shared" si="0"/>
        <v>5.8176959347462969</v>
      </c>
      <c r="F77" s="224">
        <f t="shared" si="1"/>
        <v>2.8858357894598248</v>
      </c>
      <c r="G77" s="224">
        <f>G35/1066875.6*100</f>
        <v>5.8985414981840432</v>
      </c>
      <c r="H77" s="224">
        <v>1.6</v>
      </c>
      <c r="I77" s="224">
        <f t="shared" si="2"/>
        <v>6.3318568871441885</v>
      </c>
      <c r="J77" s="224">
        <f t="shared" si="3"/>
        <v>6.757679957739013</v>
      </c>
      <c r="K77" s="224">
        <f t="shared" si="4"/>
        <v>3.2181700601618686</v>
      </c>
      <c r="L77" s="224">
        <f>L35/52073.3*100</f>
        <v>4.1503035144690266</v>
      </c>
      <c r="M77" s="224">
        <f>M35/4722.4*100</f>
        <v>1.6940538709130953E-2</v>
      </c>
      <c r="N77" s="92" t="s">
        <v>62</v>
      </c>
    </row>
    <row r="78" spans="1:14" ht="16.5" customHeight="1" x14ac:dyDescent="0.25">
      <c r="A78" s="132" t="s">
        <v>215</v>
      </c>
      <c r="C78" s="132" t="s">
        <v>722</v>
      </c>
      <c r="D78" s="94" t="s">
        <v>119</v>
      </c>
      <c r="E78" s="224">
        <f t="shared" si="0"/>
        <v>4.1306410399485115E-3</v>
      </c>
      <c r="F78" s="224">
        <f t="shared" si="1"/>
        <v>2.8386533240110499</v>
      </c>
      <c r="G78" s="224" t="s">
        <v>62</v>
      </c>
      <c r="H78" s="224">
        <f>H36/965666.7*100</f>
        <v>3.4047979494374201</v>
      </c>
      <c r="I78" s="224">
        <f t="shared" si="2"/>
        <v>3.4838277233255506E-2</v>
      </c>
      <c r="J78" s="224">
        <f t="shared" si="3"/>
        <v>1.6015422352231177</v>
      </c>
      <c r="K78" s="224">
        <f t="shared" si="4"/>
        <v>4.5072409806188639E-3</v>
      </c>
      <c r="L78" s="224" t="s">
        <v>62</v>
      </c>
      <c r="M78" s="224">
        <f>M36/4722.4*100</f>
        <v>0</v>
      </c>
      <c r="N78" s="92" t="s">
        <v>62</v>
      </c>
    </row>
    <row r="79" spans="1:14" ht="16.5" customHeight="1" x14ac:dyDescent="0.25">
      <c r="A79" s="132" t="s">
        <v>218</v>
      </c>
      <c r="C79" s="132" t="s">
        <v>723</v>
      </c>
      <c r="D79" s="94" t="s">
        <v>122</v>
      </c>
      <c r="E79" s="224">
        <f t="shared" si="0"/>
        <v>1.2207189479454721</v>
      </c>
      <c r="F79" s="224">
        <f t="shared" si="1"/>
        <v>0.31644494822945685</v>
      </c>
      <c r="G79" s="224">
        <f t="shared" ref="G79:G93" si="5">G37/1066875.6*100</f>
        <v>1.2926530515835211</v>
      </c>
      <c r="H79" s="224">
        <v>0.1</v>
      </c>
      <c r="I79" s="224">
        <f t="shared" si="2"/>
        <v>1.1594178663227432</v>
      </c>
      <c r="J79" s="224">
        <f t="shared" si="3"/>
        <v>0.9060442254538994</v>
      </c>
      <c r="K79" s="224">
        <f t="shared" si="4"/>
        <v>2.1556369907307612E-3</v>
      </c>
      <c r="L79" s="224">
        <f>L37/52073.3*100</f>
        <v>7.6814797602610162E-3</v>
      </c>
      <c r="M79" s="224" t="s">
        <v>62</v>
      </c>
      <c r="N79" s="92" t="s">
        <v>62</v>
      </c>
    </row>
    <row r="80" spans="1:14" ht="16.5" customHeight="1" x14ac:dyDescent="0.25">
      <c r="A80" s="132" t="s">
        <v>221</v>
      </c>
      <c r="C80" s="132" t="s">
        <v>724</v>
      </c>
      <c r="D80" s="94" t="s">
        <v>125</v>
      </c>
      <c r="E80" s="224">
        <f t="shared" si="0"/>
        <v>1.0904971325216266</v>
      </c>
      <c r="F80" s="224">
        <f t="shared" si="1"/>
        <v>1.889722451597015</v>
      </c>
      <c r="G80" s="224">
        <f t="shared" si="5"/>
        <v>1.0785793582681991</v>
      </c>
      <c r="H80" s="224">
        <f>H38/965666.7*100</f>
        <v>2.4571624971638766</v>
      </c>
      <c r="I80" s="224">
        <f t="shared" si="2"/>
        <v>1.6025607527297532</v>
      </c>
      <c r="J80" s="224">
        <v>0.5</v>
      </c>
      <c r="K80" s="224">
        <f t="shared" si="4"/>
        <v>3.9193399831468381E-4</v>
      </c>
      <c r="L80" s="224">
        <f>L38/52073.3*100</f>
        <v>3.5334806897200671E-2</v>
      </c>
      <c r="M80" s="224" t="s">
        <v>62</v>
      </c>
      <c r="N80" s="92" t="s">
        <v>62</v>
      </c>
    </row>
    <row r="81" spans="1:14" ht="16.5" customHeight="1" x14ac:dyDescent="0.25">
      <c r="A81" s="132" t="s">
        <v>227</v>
      </c>
      <c r="C81" s="132" t="s">
        <v>725</v>
      </c>
      <c r="D81" s="94" t="s">
        <v>706</v>
      </c>
      <c r="E81" s="224">
        <f t="shared" si="0"/>
        <v>3.0132513018035101</v>
      </c>
      <c r="F81" s="224">
        <f t="shared" si="1"/>
        <v>2.1184605304874133</v>
      </c>
      <c r="G81" s="224">
        <f t="shared" si="5"/>
        <v>3.1809050652203492</v>
      </c>
      <c r="H81" s="224">
        <f>H39/965666.7*100</f>
        <v>2.260717906084988</v>
      </c>
      <c r="I81" s="224">
        <f t="shared" si="2"/>
        <v>2.2428882882769896</v>
      </c>
      <c r="J81" s="224">
        <f>J39/316320.1*100</f>
        <v>2.0507707224422353</v>
      </c>
      <c r="K81" s="224">
        <f t="shared" si="4"/>
        <v>1.9530071136020695</v>
      </c>
      <c r="L81" s="224" t="s">
        <v>62</v>
      </c>
      <c r="M81" s="224">
        <f>M39/4722.4*100</f>
        <v>6.3527020159241058E-3</v>
      </c>
      <c r="N81" s="92" t="s">
        <v>62</v>
      </c>
    </row>
    <row r="82" spans="1:14" ht="28.5" customHeight="1" x14ac:dyDescent="0.25">
      <c r="A82" s="132" t="s">
        <v>230</v>
      </c>
      <c r="C82" s="132" t="s">
        <v>726</v>
      </c>
      <c r="D82" s="87" t="s">
        <v>707</v>
      </c>
      <c r="E82" s="224">
        <f t="shared" si="0"/>
        <v>0.34529157863386034</v>
      </c>
      <c r="F82" s="224">
        <f t="shared" si="1"/>
        <v>1.3027357750514803</v>
      </c>
      <c r="G82" s="224">
        <f t="shared" si="5"/>
        <v>0.36838409276582945</v>
      </c>
      <c r="H82" s="224">
        <f>H40/965666.7*100</f>
        <v>1.2909215985184124</v>
      </c>
      <c r="I82" s="224">
        <f t="shared" si="2"/>
        <v>0.29682212202733693</v>
      </c>
      <c r="J82" s="224">
        <f>J40/316320.1*100</f>
        <v>1.5642382510627686</v>
      </c>
      <c r="K82" s="224">
        <f t="shared" si="4"/>
        <v>3.0570851868545339E-2</v>
      </c>
      <c r="L82" s="224" t="s">
        <v>62</v>
      </c>
      <c r="M82" s="224">
        <f>M40/4722.4*100</f>
        <v>2.1175673386413692E-3</v>
      </c>
      <c r="N82" s="92" t="s">
        <v>62</v>
      </c>
    </row>
    <row r="83" spans="1:14" x14ac:dyDescent="0.25">
      <c r="A83" s="132" t="s">
        <v>233</v>
      </c>
      <c r="C83" s="132" t="s">
        <v>727</v>
      </c>
      <c r="D83" s="99" t="s">
        <v>157</v>
      </c>
      <c r="E83" s="224">
        <f t="shared" si="0"/>
        <v>8.8865252881714465</v>
      </c>
      <c r="F83" s="224">
        <v>28</v>
      </c>
      <c r="G83" s="224">
        <f t="shared" si="5"/>
        <v>8.3283374369045458</v>
      </c>
      <c r="H83" s="224">
        <v>29.1</v>
      </c>
      <c r="I83" s="224">
        <f t="shared" si="2"/>
        <v>15.611659117211993</v>
      </c>
      <c r="J83" s="224">
        <v>29.4</v>
      </c>
      <c r="K83" s="224">
        <f t="shared" si="4"/>
        <v>2.4644809814027315</v>
      </c>
      <c r="L83" s="224">
        <v>2.2999999999999998</v>
      </c>
      <c r="M83" s="224">
        <f>M41/4722.4*100</f>
        <v>0</v>
      </c>
      <c r="N83" s="92">
        <v>0.1</v>
      </c>
    </row>
    <row r="84" spans="1:14" ht="26.25" x14ac:dyDescent="0.25">
      <c r="A84" s="132" t="s">
        <v>236</v>
      </c>
      <c r="C84" s="132" t="s">
        <v>728</v>
      </c>
      <c r="D84" s="94" t="s">
        <v>709</v>
      </c>
      <c r="E84" s="224">
        <f t="shared" si="0"/>
        <v>1.1057165307701559E-2</v>
      </c>
      <c r="F84" s="224" t="s">
        <v>62</v>
      </c>
      <c r="G84" s="224">
        <f t="shared" si="5"/>
        <v>1.3122429644093461E-2</v>
      </c>
      <c r="H84" s="224" t="s">
        <v>62</v>
      </c>
      <c r="I84" s="224" t="s">
        <v>62</v>
      </c>
      <c r="J84" s="224" t="s">
        <v>62</v>
      </c>
      <c r="K84" s="224" t="s">
        <v>62</v>
      </c>
      <c r="L84" s="224" t="s">
        <v>62</v>
      </c>
      <c r="M84" s="224" t="s">
        <v>62</v>
      </c>
      <c r="N84" s="92" t="s">
        <v>62</v>
      </c>
    </row>
    <row r="85" spans="1:14" ht="15" customHeight="1" x14ac:dyDescent="0.25">
      <c r="A85" s="132" t="s">
        <v>239</v>
      </c>
      <c r="C85" s="132" t="s">
        <v>729</v>
      </c>
      <c r="D85" s="94" t="s">
        <v>161</v>
      </c>
      <c r="E85" s="224">
        <f t="shared" si="0"/>
        <v>6.7132789368188048E-2</v>
      </c>
      <c r="F85" s="224">
        <v>0.1</v>
      </c>
      <c r="G85" s="224">
        <f t="shared" si="5"/>
        <v>7.873457786456077E-2</v>
      </c>
      <c r="H85" s="225" t="s">
        <v>1083</v>
      </c>
      <c r="I85" s="224">
        <f>I43/143520.3*100</f>
        <v>6.9676554466511012E-3</v>
      </c>
      <c r="J85" s="225" t="s">
        <v>1083</v>
      </c>
      <c r="K85" s="224" t="s">
        <v>62</v>
      </c>
      <c r="L85" s="224" t="s">
        <v>62</v>
      </c>
      <c r="M85" s="224" t="s">
        <v>62</v>
      </c>
      <c r="N85" s="92" t="s">
        <v>62</v>
      </c>
    </row>
    <row r="86" spans="1:14" ht="15" customHeight="1" x14ac:dyDescent="0.25">
      <c r="A86" s="132" t="s">
        <v>242</v>
      </c>
      <c r="C86" s="132" t="s">
        <v>730</v>
      </c>
      <c r="D86" s="94" t="s">
        <v>164</v>
      </c>
      <c r="E86" s="224">
        <f t="shared" si="0"/>
        <v>3.4497329023250289</v>
      </c>
      <c r="F86" s="224">
        <v>3.8</v>
      </c>
      <c r="G86" s="224">
        <f t="shared" si="5"/>
        <v>3.2137111393305835</v>
      </c>
      <c r="H86" s="224">
        <v>4.5999999999999996</v>
      </c>
      <c r="I86" s="224">
        <f>I44/143520.3*100</f>
        <v>5.7138258490262359</v>
      </c>
      <c r="J86" s="224">
        <v>2.2000000000000002</v>
      </c>
      <c r="K86" s="224">
        <f>K44/51029*100</f>
        <v>2.3357306629563581</v>
      </c>
      <c r="L86" s="224" t="s">
        <v>62</v>
      </c>
      <c r="M86" s="224">
        <f>M44/4722.4*100</f>
        <v>0</v>
      </c>
      <c r="N86" s="92" t="s">
        <v>62</v>
      </c>
    </row>
    <row r="87" spans="1:14" ht="15" customHeight="1" x14ac:dyDescent="0.25">
      <c r="A87" s="132" t="s">
        <v>245</v>
      </c>
      <c r="C87" s="132" t="s">
        <v>731</v>
      </c>
      <c r="D87" s="94" t="s">
        <v>167</v>
      </c>
      <c r="E87" s="224">
        <f t="shared" si="0"/>
        <v>5.228048900787452</v>
      </c>
      <c r="F87" s="224">
        <v>23.9</v>
      </c>
      <c r="G87" s="224">
        <f t="shared" si="5"/>
        <v>4.8933258947903573</v>
      </c>
      <c r="H87" s="224">
        <v>24</v>
      </c>
      <c r="I87" s="224">
        <f>I45/143520.3*100</f>
        <v>9.7034356812241906</v>
      </c>
      <c r="J87" s="224">
        <v>27.1</v>
      </c>
      <c r="K87" s="224">
        <f>K45/51029*100</f>
        <v>0.12287130847165337</v>
      </c>
      <c r="L87" s="224">
        <v>2.2999999999999998</v>
      </c>
      <c r="M87" s="224">
        <f>M45/4722.4*100</f>
        <v>0</v>
      </c>
      <c r="N87" s="92">
        <v>0.1</v>
      </c>
    </row>
    <row r="88" spans="1:14" ht="26.25" x14ac:dyDescent="0.25">
      <c r="A88" s="132" t="s">
        <v>248</v>
      </c>
      <c r="C88" s="132" t="s">
        <v>732</v>
      </c>
      <c r="D88" s="100" t="s">
        <v>710</v>
      </c>
      <c r="E88" s="224">
        <f t="shared" si="0"/>
        <v>5.0369021045181706</v>
      </c>
      <c r="F88" s="224">
        <v>18.100000000000001</v>
      </c>
      <c r="G88" s="224">
        <f t="shared" si="5"/>
        <v>4.6693916329139027</v>
      </c>
      <c r="H88" s="224">
        <v>18</v>
      </c>
      <c r="I88" s="224">
        <f>I46/143520.3*100</f>
        <v>9.6818359493395718</v>
      </c>
      <c r="J88" s="224">
        <v>21.2</v>
      </c>
      <c r="K88" s="224">
        <f>K46/51029*100</f>
        <v>0.12267534147249605</v>
      </c>
      <c r="L88" s="224">
        <v>2.2999999999999998</v>
      </c>
      <c r="M88" s="224">
        <f>M46/4722.4*100</f>
        <v>0</v>
      </c>
      <c r="N88" s="92">
        <v>0.1</v>
      </c>
    </row>
    <row r="89" spans="1:14" ht="15" customHeight="1" x14ac:dyDescent="0.25">
      <c r="A89" s="132" t="s">
        <v>251</v>
      </c>
      <c r="C89" s="132" t="s">
        <v>733</v>
      </c>
      <c r="D89" s="87" t="s">
        <v>173</v>
      </c>
      <c r="E89" s="224">
        <f t="shared" si="0"/>
        <v>0.14737621760122221</v>
      </c>
      <c r="F89" s="224">
        <v>2.9</v>
      </c>
      <c r="G89" s="224">
        <f t="shared" si="5"/>
        <v>0.17490324082770284</v>
      </c>
      <c r="H89" s="224">
        <v>3.1</v>
      </c>
      <c r="I89" s="224" t="s">
        <v>62</v>
      </c>
      <c r="J89" s="225" t="s">
        <v>1083</v>
      </c>
      <c r="K89" s="224" t="s">
        <v>62</v>
      </c>
      <c r="L89" s="225" t="s">
        <v>1083</v>
      </c>
      <c r="M89" s="224" t="s">
        <v>62</v>
      </c>
      <c r="N89" s="92" t="s">
        <v>62</v>
      </c>
    </row>
    <row r="90" spans="1:14" ht="15" customHeight="1" x14ac:dyDescent="0.25">
      <c r="A90" s="132" t="s">
        <v>254</v>
      </c>
      <c r="C90" s="132" t="s">
        <v>734</v>
      </c>
      <c r="D90" s="87" t="s">
        <v>176</v>
      </c>
      <c r="E90" s="224">
        <f t="shared" si="0"/>
        <v>7.5109744340172736E-3</v>
      </c>
      <c r="F90" s="224">
        <v>1.3</v>
      </c>
      <c r="G90" s="224">
        <f t="shared" si="5"/>
        <v>8.9138789939520596E-3</v>
      </c>
      <c r="H90" s="224">
        <v>1.7</v>
      </c>
      <c r="I90" s="224" t="s">
        <v>62</v>
      </c>
      <c r="J90" s="224">
        <v>0.5</v>
      </c>
      <c r="K90" s="224" t="s">
        <v>62</v>
      </c>
      <c r="L90" s="224" t="s">
        <v>62</v>
      </c>
      <c r="M90" s="224" t="s">
        <v>62</v>
      </c>
      <c r="N90" s="92" t="s">
        <v>62</v>
      </c>
    </row>
    <row r="91" spans="1:14" ht="15" customHeight="1" x14ac:dyDescent="0.25">
      <c r="A91" s="132" t="s">
        <v>257</v>
      </c>
      <c r="C91" s="132" t="s">
        <v>735</v>
      </c>
      <c r="D91" s="87" t="s">
        <v>712</v>
      </c>
      <c r="E91" s="224">
        <f t="shared" si="0"/>
        <v>2.3378006650569012E-2</v>
      </c>
      <c r="F91" s="224">
        <v>0.6</v>
      </c>
      <c r="G91" s="224">
        <f t="shared" si="5"/>
        <v>2.4838884683462622E-2</v>
      </c>
      <c r="H91" s="224">
        <v>0.7</v>
      </c>
      <c r="I91" s="224">
        <f>I49/143520.3*100</f>
        <v>2.1599731884618417E-2</v>
      </c>
      <c r="J91" s="224">
        <v>0.4</v>
      </c>
      <c r="K91" s="224" t="s">
        <v>62</v>
      </c>
      <c r="L91" s="224" t="s">
        <v>62</v>
      </c>
      <c r="M91" s="224" t="s">
        <v>62</v>
      </c>
      <c r="N91" s="92" t="s">
        <v>62</v>
      </c>
    </row>
    <row r="92" spans="1:14" ht="15" customHeight="1" x14ac:dyDescent="0.25">
      <c r="A92" s="132" t="s">
        <v>260</v>
      </c>
      <c r="C92" s="132" t="s">
        <v>736</v>
      </c>
      <c r="D92" s="87" t="s">
        <v>183</v>
      </c>
      <c r="E92" s="224">
        <f t="shared" si="0"/>
        <v>3.0091285587387816E-3</v>
      </c>
      <c r="F92" s="224">
        <v>0.2</v>
      </c>
      <c r="G92" s="224">
        <f t="shared" si="5"/>
        <v>3.5618023319682257E-3</v>
      </c>
      <c r="H92" s="224" t="s">
        <v>1170</v>
      </c>
      <c r="I92" s="224" t="s">
        <v>62</v>
      </c>
      <c r="J92" s="224" t="s">
        <v>1170</v>
      </c>
      <c r="K92" s="224">
        <f>K50/51029*100</f>
        <v>1.9596699915734191E-4</v>
      </c>
      <c r="L92" s="224" t="s">
        <v>62</v>
      </c>
      <c r="M92" s="224" t="s">
        <v>62</v>
      </c>
      <c r="N92" s="92" t="s">
        <v>62</v>
      </c>
    </row>
    <row r="93" spans="1:14" ht="15" customHeight="1" x14ac:dyDescent="0.25">
      <c r="A93" s="132" t="s">
        <v>263</v>
      </c>
      <c r="C93" s="132" t="s">
        <v>737</v>
      </c>
      <c r="D93" s="87" t="s">
        <v>186</v>
      </c>
      <c r="E93" s="224">
        <f t="shared" si="0"/>
        <v>9.8724690247335364E-3</v>
      </c>
      <c r="F93" s="224">
        <v>0.7</v>
      </c>
      <c r="G93" s="224">
        <f t="shared" si="5"/>
        <v>1.1716455039369161E-2</v>
      </c>
      <c r="H93" s="224">
        <v>0.4</v>
      </c>
      <c r="I93" s="224" t="s">
        <v>62</v>
      </c>
      <c r="J93" s="224">
        <v>1.8</v>
      </c>
      <c r="K93" s="224" t="s">
        <v>62</v>
      </c>
      <c r="L93" s="224" t="s">
        <v>62</v>
      </c>
      <c r="M93" s="224" t="s">
        <v>62</v>
      </c>
      <c r="N93" s="92" t="s">
        <v>62</v>
      </c>
    </row>
    <row r="94" spans="1:14" ht="15" customHeight="1" x14ac:dyDescent="0.25">
      <c r="A94" s="132" t="s">
        <v>269</v>
      </c>
      <c r="C94" s="132" t="s">
        <v>738</v>
      </c>
      <c r="D94" s="94" t="s">
        <v>196</v>
      </c>
      <c r="E94" s="224">
        <f t="shared" ref="E94:E106" si="6">E52/1266147.3*100</f>
        <v>4.5302785860697255E-2</v>
      </c>
      <c r="F94" s="224">
        <v>0.1</v>
      </c>
      <c r="G94" s="224">
        <f t="shared" ref="G94:G105" si="7">G52/1066875.6*100</f>
        <v>2.8400687015430848E-2</v>
      </c>
      <c r="H94" s="224">
        <v>0.1</v>
      </c>
      <c r="I94" s="224">
        <f t="shared" ref="I94:I104" si="8">I52/143520.3*100</f>
        <v>0.18812669705957974</v>
      </c>
      <c r="J94" s="225" t="s">
        <v>1083</v>
      </c>
      <c r="K94" s="224">
        <f t="shared" ref="K94:K106" si="9">K52/51029*100</f>
        <v>1.1758019949440514E-3</v>
      </c>
      <c r="L94" s="224">
        <v>0</v>
      </c>
      <c r="M94" s="224" t="s">
        <v>62</v>
      </c>
      <c r="N94" s="92">
        <v>0</v>
      </c>
    </row>
    <row r="95" spans="1:14" ht="15" customHeight="1" x14ac:dyDescent="0.25">
      <c r="A95" s="132" t="s">
        <v>272</v>
      </c>
      <c r="C95" s="132" t="s">
        <v>739</v>
      </c>
      <c r="D95" s="99" t="s">
        <v>208</v>
      </c>
      <c r="E95" s="224">
        <f t="shared" si="6"/>
        <v>2.9058151448887504</v>
      </c>
      <c r="F95" s="224">
        <v>2.5</v>
      </c>
      <c r="G95" s="224">
        <f t="shared" si="7"/>
        <v>9.6571709016496379E-2</v>
      </c>
      <c r="H95" s="224">
        <v>0.2</v>
      </c>
      <c r="I95" s="224">
        <f t="shared" si="8"/>
        <v>0.41980124066072888</v>
      </c>
      <c r="J95" s="224">
        <v>0.7</v>
      </c>
      <c r="K95" s="224">
        <f t="shared" si="9"/>
        <v>61.626918027004251</v>
      </c>
      <c r="L95" s="224">
        <v>51.2</v>
      </c>
      <c r="M95" s="224">
        <f t="shared" ref="M95:M106" si="10">M53/4722.4*100</f>
        <v>78.595629341013051</v>
      </c>
      <c r="N95" s="92">
        <v>75</v>
      </c>
    </row>
    <row r="96" spans="1:14" ht="15" customHeight="1" x14ac:dyDescent="0.25">
      <c r="A96" s="132" t="s">
        <v>275</v>
      </c>
      <c r="C96" s="132" t="s">
        <v>740</v>
      </c>
      <c r="D96" s="135" t="s">
        <v>337</v>
      </c>
      <c r="E96" s="224">
        <f t="shared" si="6"/>
        <v>0.66084728056522324</v>
      </c>
      <c r="F96" s="224">
        <v>0.7</v>
      </c>
      <c r="G96" s="224">
        <f t="shared" si="7"/>
        <v>5.2949003613917127E-2</v>
      </c>
      <c r="H96" s="224">
        <v>0.2</v>
      </c>
      <c r="I96" s="224">
        <f t="shared" si="8"/>
        <v>4.0203371927176858E-2</v>
      </c>
      <c r="J96" s="224">
        <v>0.8</v>
      </c>
      <c r="K96" s="224">
        <f t="shared" si="9"/>
        <v>13.261674733974798</v>
      </c>
      <c r="L96" s="224">
        <v>9.1999999999999993</v>
      </c>
      <c r="M96" s="224">
        <f t="shared" si="10"/>
        <v>20.697103167880741</v>
      </c>
      <c r="N96" s="92">
        <v>25</v>
      </c>
    </row>
    <row r="97" spans="1:14" ht="26.25" x14ac:dyDescent="0.25">
      <c r="A97" s="132" t="s">
        <v>278</v>
      </c>
      <c r="C97" s="132" t="s">
        <v>741</v>
      </c>
      <c r="D97" s="136" t="s">
        <v>742</v>
      </c>
      <c r="E97" s="224">
        <f t="shared" si="6"/>
        <v>0.64805256070916861</v>
      </c>
      <c r="F97" s="224">
        <v>0.7</v>
      </c>
      <c r="G97" s="224">
        <f t="shared" si="7"/>
        <v>5.0127681240437025E-2</v>
      </c>
      <c r="H97" s="224">
        <v>0.2</v>
      </c>
      <c r="I97" s="224">
        <f t="shared" si="8"/>
        <v>4.0203371927176858E-2</v>
      </c>
      <c r="J97" s="224">
        <v>0.7</v>
      </c>
      <c r="K97" s="224">
        <f t="shared" si="9"/>
        <v>13.03807638793627</v>
      </c>
      <c r="L97" s="224">
        <v>8.9</v>
      </c>
      <c r="M97" s="224">
        <f t="shared" si="10"/>
        <v>20.320176181602577</v>
      </c>
      <c r="N97" s="92">
        <v>24</v>
      </c>
    </row>
    <row r="98" spans="1:14" ht="26.25" x14ac:dyDescent="0.25">
      <c r="A98" s="132" t="s">
        <v>281</v>
      </c>
      <c r="C98" s="132" t="s">
        <v>743</v>
      </c>
      <c r="D98" s="87" t="s">
        <v>1085</v>
      </c>
      <c r="E98" s="224">
        <f t="shared" si="6"/>
        <v>0.11212755419531362</v>
      </c>
      <c r="F98" s="224">
        <v>0.1</v>
      </c>
      <c r="G98" s="224">
        <f t="shared" si="7"/>
        <v>1.8699462242833184E-2</v>
      </c>
      <c r="H98" s="224">
        <v>0</v>
      </c>
      <c r="I98" s="224">
        <f t="shared" si="8"/>
        <v>4.1805932679906607E-3</v>
      </c>
      <c r="J98" s="224">
        <v>0</v>
      </c>
      <c r="K98" s="224">
        <f t="shared" si="9"/>
        <v>2.1301612808403063</v>
      </c>
      <c r="L98" s="224">
        <v>1.2</v>
      </c>
      <c r="M98" s="224">
        <f t="shared" si="10"/>
        <v>2.6935456547518215</v>
      </c>
      <c r="N98" s="92">
        <v>2</v>
      </c>
    </row>
    <row r="99" spans="1:14" x14ac:dyDescent="0.25">
      <c r="A99" s="132" t="s">
        <v>287</v>
      </c>
      <c r="C99" s="132" t="s">
        <v>744</v>
      </c>
      <c r="D99" s="87" t="s">
        <v>223</v>
      </c>
      <c r="E99" s="224">
        <f t="shared" si="6"/>
        <v>5.4756662198782086E-2</v>
      </c>
      <c r="F99" s="224">
        <v>0</v>
      </c>
      <c r="G99" s="224">
        <f t="shared" si="7"/>
        <v>3.5618023319682258E-4</v>
      </c>
      <c r="H99" s="224">
        <v>0</v>
      </c>
      <c r="I99" s="224">
        <f t="shared" si="8"/>
        <v>4.1805932679906614E-4</v>
      </c>
      <c r="J99" s="224">
        <v>0</v>
      </c>
      <c r="K99" s="224">
        <f t="shared" si="9"/>
        <v>1.1957906288581004</v>
      </c>
      <c r="L99" s="224">
        <v>0.7</v>
      </c>
      <c r="M99" s="224">
        <f t="shared" si="10"/>
        <v>1.6686430628493989</v>
      </c>
      <c r="N99" s="92">
        <v>1.9</v>
      </c>
    </row>
    <row r="100" spans="1:14" x14ac:dyDescent="0.25">
      <c r="A100" s="132" t="s">
        <v>290</v>
      </c>
      <c r="C100" s="132" t="s">
        <v>745</v>
      </c>
      <c r="D100" s="87" t="s">
        <v>226</v>
      </c>
      <c r="E100" s="224">
        <f t="shared" si="6"/>
        <v>9.5312764952387441E-2</v>
      </c>
      <c r="F100" s="224">
        <v>0.1</v>
      </c>
      <c r="G100" s="224">
        <f t="shared" si="7"/>
        <v>2.3432910078738324E-4</v>
      </c>
      <c r="H100" s="224">
        <v>0</v>
      </c>
      <c r="I100" s="224">
        <f t="shared" si="8"/>
        <v>4.1805932679906614E-4</v>
      </c>
      <c r="J100" s="224">
        <v>0</v>
      </c>
      <c r="K100" s="224">
        <f t="shared" si="9"/>
        <v>1.9416410276509435</v>
      </c>
      <c r="L100" s="224">
        <v>1.3</v>
      </c>
      <c r="M100" s="224">
        <f t="shared" si="10"/>
        <v>4.5083008639674746</v>
      </c>
      <c r="N100" s="92">
        <v>4.0999999999999996</v>
      </c>
    </row>
    <row r="101" spans="1:14" x14ac:dyDescent="0.25">
      <c r="A101" s="132" t="s">
        <v>293</v>
      </c>
      <c r="C101" s="132" t="s">
        <v>746</v>
      </c>
      <c r="D101" s="87" t="s">
        <v>229</v>
      </c>
      <c r="E101" s="224">
        <f t="shared" si="6"/>
        <v>4.0500816927066856E-2</v>
      </c>
      <c r="F101" s="224">
        <v>0.1</v>
      </c>
      <c r="G101" s="224">
        <f t="shared" si="7"/>
        <v>5.127120725227946E-3</v>
      </c>
      <c r="H101" s="224">
        <v>0</v>
      </c>
      <c r="I101" s="224">
        <f t="shared" si="8"/>
        <v>1.1426954932507807E-2</v>
      </c>
      <c r="J101" s="224">
        <v>0.2</v>
      </c>
      <c r="K101" s="224">
        <f t="shared" si="9"/>
        <v>0.77289384467655642</v>
      </c>
      <c r="L101" s="224">
        <v>0.5</v>
      </c>
      <c r="M101" s="224">
        <f t="shared" si="10"/>
        <v>1.0016093511773674</v>
      </c>
      <c r="N101" s="92">
        <v>1.2</v>
      </c>
    </row>
    <row r="102" spans="1:14" x14ac:dyDescent="0.25">
      <c r="A102" s="132" t="s">
        <v>296</v>
      </c>
      <c r="C102" s="132" t="s">
        <v>747</v>
      </c>
      <c r="D102" s="87" t="s">
        <v>232</v>
      </c>
      <c r="E102" s="224">
        <f t="shared" si="6"/>
        <v>9.8306097560686659E-2</v>
      </c>
      <c r="F102" s="224">
        <v>0.1</v>
      </c>
      <c r="G102" s="224">
        <f t="shared" si="7"/>
        <v>6.8986487271805634E-3</v>
      </c>
      <c r="H102" s="224">
        <v>0</v>
      </c>
      <c r="I102" s="224">
        <f t="shared" si="8"/>
        <v>1.4283693665634759E-2</v>
      </c>
      <c r="J102" s="224">
        <v>0</v>
      </c>
      <c r="K102" s="224">
        <f t="shared" si="9"/>
        <v>2.0647083031217544</v>
      </c>
      <c r="L102" s="224">
        <v>1.2</v>
      </c>
      <c r="M102" s="224">
        <f t="shared" si="10"/>
        <v>2.0561578858207694</v>
      </c>
      <c r="N102" s="92">
        <v>2.7</v>
      </c>
    </row>
    <row r="103" spans="1:14" x14ac:dyDescent="0.25">
      <c r="A103" s="132" t="s">
        <v>299</v>
      </c>
      <c r="C103" s="132" t="s">
        <v>748</v>
      </c>
      <c r="D103" s="87" t="s">
        <v>235</v>
      </c>
      <c r="E103" s="224">
        <f t="shared" si="6"/>
        <v>0.12517500925840144</v>
      </c>
      <c r="F103" s="224">
        <v>0.1</v>
      </c>
      <c r="G103" s="224">
        <f t="shared" si="7"/>
        <v>6.9361413833065443E-3</v>
      </c>
      <c r="H103" s="224">
        <v>0</v>
      </c>
      <c r="I103" s="224">
        <f t="shared" si="8"/>
        <v>2.3690028518613747E-3</v>
      </c>
      <c r="J103" s="224">
        <v>0</v>
      </c>
      <c r="K103" s="224">
        <f t="shared" si="9"/>
        <v>2.5953869368398363</v>
      </c>
      <c r="L103" s="224">
        <v>1.7</v>
      </c>
      <c r="M103" s="224">
        <f t="shared" si="10"/>
        <v>3.8772657970523463</v>
      </c>
      <c r="N103" s="92">
        <v>3.7</v>
      </c>
    </row>
    <row r="104" spans="1:14" x14ac:dyDescent="0.25">
      <c r="A104" s="132" t="s">
        <v>302</v>
      </c>
      <c r="C104" s="132" t="s">
        <v>749</v>
      </c>
      <c r="D104" s="87" t="s">
        <v>238</v>
      </c>
      <c r="E104" s="224">
        <f t="shared" si="6"/>
        <v>2.943575364414551E-2</v>
      </c>
      <c r="F104" s="224">
        <v>0</v>
      </c>
      <c r="G104" s="224">
        <f t="shared" si="7"/>
        <v>6.5612148220467307E-5</v>
      </c>
      <c r="H104" s="224">
        <v>0</v>
      </c>
      <c r="I104" s="224">
        <f t="shared" si="8"/>
        <v>3.4838277233255506E-4</v>
      </c>
      <c r="J104" s="224">
        <v>0</v>
      </c>
      <c r="K104" s="224">
        <f t="shared" si="9"/>
        <v>0.58084618550236133</v>
      </c>
      <c r="L104" s="224">
        <v>0.5</v>
      </c>
      <c r="M104" s="224">
        <f t="shared" si="10"/>
        <v>1.5924106386583097</v>
      </c>
      <c r="N104" s="92">
        <v>1.2</v>
      </c>
    </row>
    <row r="105" spans="1:14" x14ac:dyDescent="0.25">
      <c r="A105" s="132" t="s">
        <v>305</v>
      </c>
      <c r="C105" s="132" t="s">
        <v>750</v>
      </c>
      <c r="D105" s="87" t="s">
        <v>250</v>
      </c>
      <c r="E105" s="224">
        <f t="shared" si="6"/>
        <v>1.2897393533911892E-2</v>
      </c>
      <c r="F105" s="224">
        <v>0.1</v>
      </c>
      <c r="G105" s="224">
        <f t="shared" si="7"/>
        <v>8.4358476283457966E-5</v>
      </c>
      <c r="H105" s="224">
        <v>0.1</v>
      </c>
      <c r="I105" s="224" t="s">
        <v>62</v>
      </c>
      <c r="J105" s="224">
        <v>0.1</v>
      </c>
      <c r="K105" s="224">
        <f t="shared" si="9"/>
        <v>0.30178917870230654</v>
      </c>
      <c r="L105" s="224">
        <v>0.5</v>
      </c>
      <c r="M105" s="224">
        <f t="shared" si="10"/>
        <v>0.177875656445875</v>
      </c>
      <c r="N105" s="92">
        <v>1.6</v>
      </c>
    </row>
    <row r="106" spans="1:14" ht="26.25" x14ac:dyDescent="0.25">
      <c r="A106" s="132" t="s">
        <v>308</v>
      </c>
      <c r="C106" s="132" t="s">
        <v>751</v>
      </c>
      <c r="D106" s="94" t="s">
        <v>752</v>
      </c>
      <c r="E106" s="224">
        <f t="shared" si="6"/>
        <v>5.2126636450593069E-4</v>
      </c>
      <c r="F106" s="224">
        <v>0</v>
      </c>
      <c r="G106" s="224" t="s">
        <v>62</v>
      </c>
      <c r="H106" s="224">
        <v>0</v>
      </c>
      <c r="I106" s="224" t="s">
        <v>62</v>
      </c>
      <c r="J106" s="224">
        <v>0</v>
      </c>
      <c r="K106" s="224">
        <f t="shared" si="9"/>
        <v>1.2933821944384563E-2</v>
      </c>
      <c r="L106" s="224">
        <v>0.1</v>
      </c>
      <c r="M106" s="224">
        <f t="shared" si="10"/>
        <v>0</v>
      </c>
      <c r="N106" s="92">
        <v>0.2</v>
      </c>
    </row>
    <row r="107" spans="1:14" ht="18.75" customHeight="1" x14ac:dyDescent="0.25">
      <c r="A107" s="132" t="s">
        <v>753</v>
      </c>
      <c r="C107" s="132" t="s">
        <v>754</v>
      </c>
      <c r="D107" s="99" t="s">
        <v>286</v>
      </c>
      <c r="E107" s="224">
        <f t="shared" ref="E107:E112" si="11">E66/1266147.3*100</f>
        <v>27.374903378145653</v>
      </c>
      <c r="F107" s="224">
        <v>15.1</v>
      </c>
      <c r="G107" s="224">
        <f t="shared" ref="G107:G112" si="12">G66/1066875.6*100</f>
        <v>29.707418559389669</v>
      </c>
      <c r="H107" s="224">
        <v>13.5</v>
      </c>
      <c r="I107" s="224">
        <f t="shared" ref="I107:I112" si="13">I66/143520.3*100</f>
        <v>15.069854229680402</v>
      </c>
      <c r="J107" s="224">
        <v>17.899999999999999</v>
      </c>
      <c r="K107" s="224">
        <f>K66/51029*100</f>
        <v>15.68696231554606</v>
      </c>
      <c r="L107" s="224">
        <v>26.6</v>
      </c>
      <c r="M107" s="224">
        <f>M66/4722.4*100</f>
        <v>0.68185668304252089</v>
      </c>
      <c r="N107" s="92" t="s">
        <v>62</v>
      </c>
    </row>
    <row r="108" spans="1:14" ht="30.75" customHeight="1" x14ac:dyDescent="0.25">
      <c r="A108" s="132" t="s">
        <v>755</v>
      </c>
      <c r="C108" s="132" t="s">
        <v>756</v>
      </c>
      <c r="D108" s="94" t="s">
        <v>715</v>
      </c>
      <c r="E108" s="224">
        <f t="shared" si="11"/>
        <v>4.5996386044498925</v>
      </c>
      <c r="F108" s="224">
        <v>3.6</v>
      </c>
      <c r="G108" s="224">
        <f t="shared" si="12"/>
        <v>4.976887652131138</v>
      </c>
      <c r="H108" s="224">
        <v>3</v>
      </c>
      <c r="I108" s="224">
        <f t="shared" si="13"/>
        <v>2.4692674137386841</v>
      </c>
      <c r="J108" s="224">
        <v>5.2</v>
      </c>
      <c r="K108" s="224">
        <f>K67/51029*100</f>
        <v>3.1297889435419073</v>
      </c>
      <c r="L108" s="224">
        <v>5.8</v>
      </c>
      <c r="M108" s="224">
        <f>M67/4722.4*100</f>
        <v>0</v>
      </c>
      <c r="N108" s="92" t="s">
        <v>62</v>
      </c>
    </row>
    <row r="109" spans="1:14" ht="17.25" customHeight="1" x14ac:dyDescent="0.25">
      <c r="A109" s="132" t="s">
        <v>757</v>
      </c>
      <c r="C109" s="132" t="s">
        <v>758</v>
      </c>
      <c r="D109" s="94" t="s">
        <v>716</v>
      </c>
      <c r="E109" s="224">
        <f t="shared" si="11"/>
        <v>21.224473645364956</v>
      </c>
      <c r="F109" s="224">
        <v>10.1</v>
      </c>
      <c r="G109" s="224">
        <f t="shared" si="12"/>
        <v>23.069943674782699</v>
      </c>
      <c r="H109" s="224">
        <v>9.1</v>
      </c>
      <c r="I109" s="224">
        <f t="shared" si="13"/>
        <v>12.462627238098028</v>
      </c>
      <c r="J109" s="224">
        <v>12.1</v>
      </c>
      <c r="K109" s="224">
        <f>K68/51029*100</f>
        <v>9.2472907562366515</v>
      </c>
      <c r="L109" s="224">
        <v>18.399999999999999</v>
      </c>
      <c r="M109" s="224">
        <f>M68/4722.4*100</f>
        <v>8.4702693545654767E-3</v>
      </c>
      <c r="N109" s="92" t="s">
        <v>62</v>
      </c>
    </row>
    <row r="110" spans="1:14" ht="29.25" customHeight="1" x14ac:dyDescent="0.25">
      <c r="A110" s="132" t="s">
        <v>759</v>
      </c>
      <c r="C110" s="132" t="s">
        <v>760</v>
      </c>
      <c r="D110" s="94" t="s">
        <v>301</v>
      </c>
      <c r="E110" s="224">
        <f t="shared" si="11"/>
        <v>7.5267703844568476E-2</v>
      </c>
      <c r="F110" s="224">
        <v>0.1</v>
      </c>
      <c r="G110" s="224">
        <f t="shared" si="12"/>
        <v>7.4141727489128062E-2</v>
      </c>
      <c r="H110" s="224">
        <v>0.1</v>
      </c>
      <c r="I110" s="224">
        <f t="shared" si="13"/>
        <v>0.11287601823574785</v>
      </c>
      <c r="J110" s="224">
        <v>0</v>
      </c>
      <c r="K110" s="224" t="s">
        <v>62</v>
      </c>
      <c r="L110" s="224" t="s">
        <v>62</v>
      </c>
      <c r="M110" s="224" t="s">
        <v>62</v>
      </c>
      <c r="N110" s="92" t="s">
        <v>62</v>
      </c>
    </row>
    <row r="111" spans="1:14" ht="19.5" customHeight="1" x14ac:dyDescent="0.25">
      <c r="A111" s="132" t="s">
        <v>761</v>
      </c>
      <c r="C111" s="132" t="s">
        <v>762</v>
      </c>
      <c r="D111" s="94" t="s">
        <v>304</v>
      </c>
      <c r="E111" s="224">
        <f t="shared" si="11"/>
        <v>1.3149891801688476</v>
      </c>
      <c r="F111" s="224">
        <v>1.1000000000000001</v>
      </c>
      <c r="G111" s="224">
        <f t="shared" si="12"/>
        <v>1.5577542498863033</v>
      </c>
      <c r="H111" s="224">
        <v>1.4</v>
      </c>
      <c r="I111" s="224">
        <f t="shared" si="13"/>
        <v>2.0902966339953304E-2</v>
      </c>
      <c r="J111" s="224">
        <v>0.5</v>
      </c>
      <c r="K111" s="224">
        <f>K70/51029*100</f>
        <v>7.8386799662936762E-4</v>
      </c>
      <c r="L111" s="224" t="s">
        <v>62</v>
      </c>
      <c r="M111" s="224" t="s">
        <v>62</v>
      </c>
      <c r="N111" s="92" t="s">
        <v>62</v>
      </c>
    </row>
    <row r="112" spans="1:14" ht="43.5" customHeight="1" x14ac:dyDescent="0.25">
      <c r="A112" s="132" t="s">
        <v>763</v>
      </c>
      <c r="C112" s="132" t="s">
        <v>764</v>
      </c>
      <c r="D112" s="94" t="s">
        <v>307</v>
      </c>
      <c r="E112" s="224">
        <f t="shared" si="11"/>
        <v>8.9349793661448393E-2</v>
      </c>
      <c r="F112" s="224">
        <v>0.1</v>
      </c>
      <c r="G112" s="224">
        <f t="shared" si="12"/>
        <v>2.1267709187462902E-2</v>
      </c>
      <c r="H112" s="225" t="s">
        <v>1083</v>
      </c>
      <c r="I112" s="224">
        <f t="shared" si="13"/>
        <v>1.3935310893302202E-3</v>
      </c>
      <c r="J112" s="225" t="s">
        <v>1083</v>
      </c>
      <c r="K112" s="224">
        <f>K71/51029*100</f>
        <v>1.7058927276646614</v>
      </c>
      <c r="L112" s="224">
        <v>1.5</v>
      </c>
      <c r="M112" s="224">
        <f>M71/4722.4*100</f>
        <v>0.67550398102659659</v>
      </c>
      <c r="N112" s="92" t="s">
        <v>62</v>
      </c>
    </row>
    <row r="113" spans="1:14" ht="41.25" customHeight="1" x14ac:dyDescent="0.25">
      <c r="A113" s="132" t="s">
        <v>765</v>
      </c>
      <c r="C113" s="132" t="s">
        <v>341</v>
      </c>
      <c r="D113" s="137" t="s">
        <v>766</v>
      </c>
      <c r="E113" s="222">
        <v>6533.8</v>
      </c>
      <c r="F113" s="222">
        <v>5041.3</v>
      </c>
      <c r="G113" s="222">
        <v>3222.4</v>
      </c>
      <c r="H113" s="222">
        <v>2258.5</v>
      </c>
      <c r="I113" s="222">
        <v>246</v>
      </c>
      <c r="J113" s="222">
        <v>53.2</v>
      </c>
      <c r="K113" s="222">
        <v>1677.1</v>
      </c>
      <c r="L113" s="222">
        <v>1925.5</v>
      </c>
      <c r="M113" s="222">
        <v>1388.3</v>
      </c>
      <c r="N113" s="90">
        <v>804.1</v>
      </c>
    </row>
    <row r="114" spans="1:14" ht="30.75" customHeight="1" x14ac:dyDescent="0.25">
      <c r="A114" s="132" t="s">
        <v>767</v>
      </c>
      <c r="C114" s="132" t="s">
        <v>343</v>
      </c>
      <c r="D114" s="99" t="s">
        <v>768</v>
      </c>
      <c r="E114" s="224">
        <v>4250</v>
      </c>
      <c r="F114" s="224">
        <v>3034.9</v>
      </c>
      <c r="G114" s="224">
        <v>3022.1</v>
      </c>
      <c r="H114" s="224">
        <v>2230.1999999999998</v>
      </c>
      <c r="I114" s="224">
        <v>242</v>
      </c>
      <c r="J114" s="224">
        <v>26.2</v>
      </c>
      <c r="K114" s="224">
        <v>563.70000000000005</v>
      </c>
      <c r="L114" s="224">
        <v>553.29999999999995</v>
      </c>
      <c r="M114" s="224">
        <v>422.2</v>
      </c>
      <c r="N114" s="92">
        <v>225.2</v>
      </c>
    </row>
    <row r="115" spans="1:14" ht="30.75" customHeight="1" x14ac:dyDescent="0.25">
      <c r="A115" s="132" t="s">
        <v>769</v>
      </c>
      <c r="C115" s="132" t="s">
        <v>345</v>
      </c>
      <c r="D115" s="87" t="s">
        <v>770</v>
      </c>
      <c r="E115" s="224">
        <v>4083.5</v>
      </c>
      <c r="F115" s="224">
        <v>2856.6</v>
      </c>
      <c r="G115" s="224">
        <v>3009.9</v>
      </c>
      <c r="H115" s="224">
        <v>2229.6</v>
      </c>
      <c r="I115" s="224">
        <v>234</v>
      </c>
      <c r="J115" s="224">
        <v>24.2</v>
      </c>
      <c r="K115" s="224">
        <v>493.2</v>
      </c>
      <c r="L115" s="224">
        <v>439.4</v>
      </c>
      <c r="M115" s="224">
        <v>346.4</v>
      </c>
      <c r="N115" s="92">
        <v>163.4</v>
      </c>
    </row>
    <row r="116" spans="1:14" ht="18" customHeight="1" x14ac:dyDescent="0.25">
      <c r="A116" s="132" t="s">
        <v>771</v>
      </c>
      <c r="C116" s="132" t="s">
        <v>347</v>
      </c>
      <c r="D116" s="87" t="s">
        <v>348</v>
      </c>
      <c r="E116" s="224">
        <v>164.2</v>
      </c>
      <c r="F116" s="224">
        <v>177.1</v>
      </c>
      <c r="G116" s="224">
        <v>12</v>
      </c>
      <c r="H116" s="224">
        <v>0.6</v>
      </c>
      <c r="I116" s="227">
        <v>8</v>
      </c>
      <c r="J116" s="224">
        <v>2</v>
      </c>
      <c r="K116" s="224">
        <v>70.099999999999994</v>
      </c>
      <c r="L116" s="224">
        <v>112.7</v>
      </c>
      <c r="M116" s="224">
        <v>74.099999999999994</v>
      </c>
      <c r="N116" s="92">
        <v>61.8</v>
      </c>
    </row>
    <row r="117" spans="1:14" ht="16.5" customHeight="1" x14ac:dyDescent="0.25">
      <c r="A117" s="132" t="s">
        <v>772</v>
      </c>
      <c r="C117" s="132" t="s">
        <v>351</v>
      </c>
      <c r="D117" s="99" t="s">
        <v>352</v>
      </c>
      <c r="E117" s="224">
        <v>1033.3</v>
      </c>
      <c r="F117" s="224">
        <v>1019.9</v>
      </c>
      <c r="G117" s="224">
        <v>54.2</v>
      </c>
      <c r="H117" s="224">
        <v>1.3</v>
      </c>
      <c r="I117" s="224" t="s">
        <v>62</v>
      </c>
      <c r="J117" s="224" t="s">
        <v>62</v>
      </c>
      <c r="K117" s="224">
        <v>571.5</v>
      </c>
      <c r="L117" s="224">
        <v>712.3</v>
      </c>
      <c r="M117" s="224">
        <v>407.6</v>
      </c>
      <c r="N117" s="92">
        <v>306.3</v>
      </c>
    </row>
    <row r="118" spans="1:14" ht="27.75" customHeight="1" x14ac:dyDescent="0.25">
      <c r="A118" s="132" t="s">
        <v>773</v>
      </c>
      <c r="C118" s="132" t="s">
        <v>353</v>
      </c>
      <c r="D118" s="87" t="s">
        <v>774</v>
      </c>
      <c r="E118" s="224">
        <v>345.9</v>
      </c>
      <c r="F118" s="224">
        <v>346.5</v>
      </c>
      <c r="G118" s="224">
        <v>5.5</v>
      </c>
      <c r="H118" s="225" t="s">
        <v>1083</v>
      </c>
      <c r="I118" s="224" t="s">
        <v>62</v>
      </c>
      <c r="J118" s="224" t="s">
        <v>62</v>
      </c>
      <c r="K118" s="224">
        <v>227.9</v>
      </c>
      <c r="L118" s="224">
        <v>239.1</v>
      </c>
      <c r="M118" s="224">
        <v>112.5</v>
      </c>
      <c r="N118" s="92">
        <v>107.3</v>
      </c>
    </row>
    <row r="119" spans="1:14" ht="15" customHeight="1" x14ac:dyDescent="0.25">
      <c r="A119" s="132" t="s">
        <v>775</v>
      </c>
      <c r="C119" s="132" t="s">
        <v>355</v>
      </c>
      <c r="D119" s="87" t="s">
        <v>356</v>
      </c>
      <c r="E119" s="224">
        <v>638.4</v>
      </c>
      <c r="F119" s="224">
        <v>581.29999999999995</v>
      </c>
      <c r="G119" s="224">
        <v>30.1</v>
      </c>
      <c r="H119" s="225" t="s">
        <v>1083</v>
      </c>
      <c r="I119" s="224" t="s">
        <v>62</v>
      </c>
      <c r="J119" s="224" t="s">
        <v>62</v>
      </c>
      <c r="K119" s="224">
        <v>322.89999999999998</v>
      </c>
      <c r="L119" s="224">
        <v>418.4</v>
      </c>
      <c r="M119" s="224">
        <v>285.39999999999998</v>
      </c>
      <c r="N119" s="92">
        <v>162.30000000000001</v>
      </c>
    </row>
    <row r="120" spans="1:14" ht="15" customHeight="1" x14ac:dyDescent="0.25">
      <c r="A120" s="132" t="s">
        <v>776</v>
      </c>
      <c r="C120" s="132" t="s">
        <v>357</v>
      </c>
      <c r="D120" s="87" t="s">
        <v>358</v>
      </c>
      <c r="E120" s="224">
        <v>40.9</v>
      </c>
      <c r="F120" s="224">
        <v>69.2</v>
      </c>
      <c r="G120" s="224">
        <v>14.4</v>
      </c>
      <c r="H120" s="225" t="s">
        <v>1083</v>
      </c>
      <c r="I120" s="224" t="s">
        <v>62</v>
      </c>
      <c r="J120" s="224" t="s">
        <v>62</v>
      </c>
      <c r="K120" s="224">
        <v>18</v>
      </c>
      <c r="L120" s="224">
        <v>40.700000000000003</v>
      </c>
      <c r="M120" s="224">
        <v>8.4</v>
      </c>
      <c r="N120" s="92">
        <v>28.3</v>
      </c>
    </row>
    <row r="121" spans="1:14" ht="15" customHeight="1" x14ac:dyDescent="0.25">
      <c r="A121" s="132" t="s">
        <v>777</v>
      </c>
      <c r="C121" s="132" t="s">
        <v>359</v>
      </c>
      <c r="D121" s="87" t="s">
        <v>360</v>
      </c>
      <c r="E121" s="224">
        <v>3.9</v>
      </c>
      <c r="F121" s="224">
        <v>4.4000000000000004</v>
      </c>
      <c r="G121" s="224">
        <v>3</v>
      </c>
      <c r="H121" s="225" t="s">
        <v>1083</v>
      </c>
      <c r="I121" s="224" t="s">
        <v>62</v>
      </c>
      <c r="J121" s="224" t="s">
        <v>62</v>
      </c>
      <c r="K121" s="224">
        <v>0.8</v>
      </c>
      <c r="L121" s="224">
        <v>2.1</v>
      </c>
      <c r="M121" s="224">
        <v>0.1</v>
      </c>
      <c r="N121" s="92">
        <v>1.9</v>
      </c>
    </row>
    <row r="122" spans="1:14" ht="16.5" customHeight="1" x14ac:dyDescent="0.25">
      <c r="A122" s="132" t="s">
        <v>778</v>
      </c>
      <c r="C122" s="132" t="s">
        <v>361</v>
      </c>
      <c r="D122" s="87" t="s">
        <v>362</v>
      </c>
      <c r="E122" s="224">
        <v>0.2</v>
      </c>
      <c r="F122" s="224">
        <v>0.1</v>
      </c>
      <c r="G122" s="224" t="s">
        <v>62</v>
      </c>
      <c r="H122" s="224" t="s">
        <v>62</v>
      </c>
      <c r="I122" s="224" t="s">
        <v>62</v>
      </c>
      <c r="J122" s="224" t="s">
        <v>62</v>
      </c>
      <c r="K122" s="224">
        <v>0.2</v>
      </c>
      <c r="L122" s="224">
        <v>0.1</v>
      </c>
      <c r="M122" s="224" t="s">
        <v>62</v>
      </c>
      <c r="N122" s="92">
        <v>0</v>
      </c>
    </row>
    <row r="123" spans="1:14" ht="16.5" customHeight="1" x14ac:dyDescent="0.25">
      <c r="A123" s="132" t="s">
        <v>779</v>
      </c>
      <c r="C123" s="132" t="s">
        <v>364</v>
      </c>
      <c r="D123" s="87" t="s">
        <v>365</v>
      </c>
      <c r="E123" s="224">
        <v>1.5</v>
      </c>
      <c r="F123" s="224">
        <v>4.5999999999999996</v>
      </c>
      <c r="G123" s="224">
        <v>1</v>
      </c>
      <c r="H123" s="225" t="s">
        <v>1083</v>
      </c>
      <c r="I123" s="224" t="s">
        <v>62</v>
      </c>
      <c r="J123" s="224" t="s">
        <v>62</v>
      </c>
      <c r="K123" s="224">
        <v>0.1</v>
      </c>
      <c r="L123" s="224">
        <v>1.7</v>
      </c>
      <c r="M123" s="224">
        <v>0.4</v>
      </c>
      <c r="N123" s="92">
        <v>2.9</v>
      </c>
    </row>
    <row r="124" spans="1:14" ht="16.5" customHeight="1" x14ac:dyDescent="0.25">
      <c r="A124" s="132" t="s">
        <v>780</v>
      </c>
      <c r="C124" s="132" t="s">
        <v>368</v>
      </c>
      <c r="D124" s="99" t="s">
        <v>781</v>
      </c>
      <c r="E124" s="224">
        <v>0.7</v>
      </c>
      <c r="F124" s="224">
        <v>1.6</v>
      </c>
      <c r="G124" s="224">
        <v>0.5</v>
      </c>
      <c r="H124" s="224">
        <v>0.4</v>
      </c>
      <c r="I124" s="224" t="s">
        <v>62</v>
      </c>
      <c r="J124" s="224" t="s">
        <v>62</v>
      </c>
      <c r="K124" s="224">
        <v>0.1</v>
      </c>
      <c r="L124" s="224">
        <v>0.5</v>
      </c>
      <c r="M124" s="224">
        <v>0.1</v>
      </c>
      <c r="N124" s="92">
        <v>0.6</v>
      </c>
    </row>
    <row r="125" spans="1:14" ht="16.5" customHeight="1" x14ac:dyDescent="0.25">
      <c r="A125" s="132" t="s">
        <v>782</v>
      </c>
      <c r="C125" s="132" t="s">
        <v>389</v>
      </c>
      <c r="D125" s="99" t="s">
        <v>783</v>
      </c>
      <c r="E125" s="224" t="s">
        <v>62</v>
      </c>
      <c r="F125" s="224">
        <v>0</v>
      </c>
      <c r="G125" s="224" t="s">
        <v>62</v>
      </c>
      <c r="H125" s="224" t="s">
        <v>62</v>
      </c>
      <c r="I125" s="224" t="s">
        <v>62</v>
      </c>
      <c r="J125" s="224" t="s">
        <v>62</v>
      </c>
      <c r="K125" s="224" t="s">
        <v>62</v>
      </c>
      <c r="L125" s="224">
        <v>0</v>
      </c>
      <c r="M125" s="224" t="s">
        <v>62</v>
      </c>
      <c r="N125" s="92">
        <v>0</v>
      </c>
    </row>
    <row r="126" spans="1:14" ht="16.5" customHeight="1" x14ac:dyDescent="0.25">
      <c r="A126" s="132" t="s">
        <v>784</v>
      </c>
      <c r="C126" s="132" t="s">
        <v>397</v>
      </c>
      <c r="D126" s="99" t="s">
        <v>916</v>
      </c>
      <c r="E126" s="224">
        <v>1259.3</v>
      </c>
      <c r="F126" s="224">
        <v>984.9</v>
      </c>
      <c r="G126" s="224">
        <v>145.6</v>
      </c>
      <c r="H126" s="224">
        <v>26.6</v>
      </c>
      <c r="I126" s="224">
        <v>4</v>
      </c>
      <c r="J126" s="224">
        <v>27</v>
      </c>
      <c r="K126" s="224">
        <v>541.70000000000005</v>
      </c>
      <c r="L126" s="224">
        <v>659.4</v>
      </c>
      <c r="M126" s="224">
        <v>568</v>
      </c>
      <c r="N126" s="92">
        <v>271.89999999999998</v>
      </c>
    </row>
    <row r="127" spans="1:14" ht="27.75" customHeight="1" x14ac:dyDescent="0.25">
      <c r="A127" s="132" t="s">
        <v>785</v>
      </c>
      <c r="C127" s="132" t="s">
        <v>399</v>
      </c>
      <c r="D127" s="87" t="s">
        <v>786</v>
      </c>
      <c r="E127" s="224">
        <v>504.5</v>
      </c>
      <c r="F127" s="224">
        <v>362.9</v>
      </c>
      <c r="G127" s="224">
        <v>47.1</v>
      </c>
      <c r="H127" s="224">
        <v>8</v>
      </c>
      <c r="I127" s="224" t="s">
        <v>62</v>
      </c>
      <c r="J127" s="224">
        <v>17</v>
      </c>
      <c r="K127" s="224">
        <v>183.7</v>
      </c>
      <c r="L127" s="224">
        <v>236.8</v>
      </c>
      <c r="M127" s="224">
        <v>273.7</v>
      </c>
      <c r="N127" s="92">
        <v>101</v>
      </c>
    </row>
    <row r="128" spans="1:14" x14ac:dyDescent="0.25">
      <c r="A128" s="132" t="s">
        <v>787</v>
      </c>
      <c r="C128" s="132" t="s">
        <v>401</v>
      </c>
      <c r="D128" s="87" t="s">
        <v>386</v>
      </c>
      <c r="E128" s="224">
        <v>373.3</v>
      </c>
      <c r="F128" s="224">
        <v>373.7</v>
      </c>
      <c r="G128" s="224">
        <v>11.2</v>
      </c>
      <c r="H128" s="224">
        <v>8.5</v>
      </c>
      <c r="I128" s="224" t="s">
        <v>62</v>
      </c>
      <c r="J128" s="224">
        <v>1.4</v>
      </c>
      <c r="K128" s="224">
        <v>196.8</v>
      </c>
      <c r="L128" s="224">
        <v>263.10000000000002</v>
      </c>
      <c r="M128" s="224">
        <v>165.3</v>
      </c>
      <c r="N128" s="92">
        <v>100.7</v>
      </c>
    </row>
    <row r="129" spans="1:14" x14ac:dyDescent="0.25">
      <c r="A129" s="132" t="s">
        <v>788</v>
      </c>
      <c r="C129" s="132" t="s">
        <v>403</v>
      </c>
      <c r="D129" s="87" t="s">
        <v>388</v>
      </c>
      <c r="E129" s="224">
        <v>247.4</v>
      </c>
      <c r="F129" s="224">
        <v>139.5</v>
      </c>
      <c r="G129" s="224">
        <v>52</v>
      </c>
      <c r="H129" s="224">
        <v>9.1</v>
      </c>
      <c r="I129" s="224">
        <v>4</v>
      </c>
      <c r="J129" s="224">
        <v>2.6</v>
      </c>
      <c r="K129" s="224">
        <v>107.2</v>
      </c>
      <c r="L129" s="224">
        <v>95.9</v>
      </c>
      <c r="M129" s="224">
        <v>84.2</v>
      </c>
      <c r="N129" s="92">
        <v>31.8</v>
      </c>
    </row>
    <row r="130" spans="1:14" x14ac:dyDescent="0.25">
      <c r="A130" s="132" t="s">
        <v>789</v>
      </c>
      <c r="C130" s="132" t="s">
        <v>404</v>
      </c>
      <c r="D130" s="87" t="s">
        <v>390</v>
      </c>
      <c r="E130" s="224">
        <v>61</v>
      </c>
      <c r="F130" s="224">
        <v>47.8</v>
      </c>
      <c r="G130" s="224" t="s">
        <v>62</v>
      </c>
      <c r="H130" s="224">
        <v>0.1</v>
      </c>
      <c r="I130" s="224" t="s">
        <v>62</v>
      </c>
      <c r="J130" s="224" t="s">
        <v>62</v>
      </c>
      <c r="K130" s="224">
        <v>33.4</v>
      </c>
      <c r="L130" s="224">
        <v>33</v>
      </c>
      <c r="M130" s="224">
        <v>27.5</v>
      </c>
      <c r="N130" s="92">
        <v>14.7</v>
      </c>
    </row>
    <row r="131" spans="1:14" x14ac:dyDescent="0.25">
      <c r="A131" s="132" t="s">
        <v>790</v>
      </c>
      <c r="C131" s="132" t="s">
        <v>405</v>
      </c>
      <c r="D131" s="87" t="s">
        <v>392</v>
      </c>
      <c r="E131" s="224">
        <v>42.3</v>
      </c>
      <c r="F131" s="224">
        <v>24.1</v>
      </c>
      <c r="G131" s="224">
        <v>30.1</v>
      </c>
      <c r="H131" s="224">
        <v>0</v>
      </c>
      <c r="I131" s="224" t="s">
        <v>62</v>
      </c>
      <c r="J131" s="224">
        <v>6</v>
      </c>
      <c r="K131" s="224">
        <v>10.6</v>
      </c>
      <c r="L131" s="224">
        <v>12.2</v>
      </c>
      <c r="M131" s="224">
        <v>1.6</v>
      </c>
      <c r="N131" s="92">
        <v>5.9</v>
      </c>
    </row>
    <row r="132" spans="1:14" x14ac:dyDescent="0.25">
      <c r="A132" s="132" t="s">
        <v>791</v>
      </c>
      <c r="C132" s="132" t="s">
        <v>406</v>
      </c>
      <c r="D132" s="87" t="s">
        <v>394</v>
      </c>
      <c r="E132" s="224">
        <v>17.899999999999999</v>
      </c>
      <c r="F132" s="224">
        <v>16.399999999999999</v>
      </c>
      <c r="G132" s="224">
        <v>0.5</v>
      </c>
      <c r="H132" s="224" t="s">
        <v>62</v>
      </c>
      <c r="I132" s="224" t="s">
        <v>62</v>
      </c>
      <c r="J132" s="224" t="s">
        <v>62</v>
      </c>
      <c r="K132" s="224">
        <v>6.9</v>
      </c>
      <c r="L132" s="224">
        <v>7.7</v>
      </c>
      <c r="M132" s="224">
        <v>10.4</v>
      </c>
      <c r="N132" s="92">
        <v>8.6</v>
      </c>
    </row>
    <row r="133" spans="1:14" ht="78" customHeight="1" x14ac:dyDescent="0.25">
      <c r="C133" s="132" t="s">
        <v>158</v>
      </c>
      <c r="D133" s="101" t="s">
        <v>1087</v>
      </c>
      <c r="E133" s="222"/>
      <c r="F133" s="222"/>
      <c r="G133" s="222"/>
      <c r="H133" s="222"/>
      <c r="I133" s="222"/>
      <c r="J133" s="222"/>
      <c r="K133" s="222"/>
      <c r="L133" s="222"/>
      <c r="M133" s="222"/>
      <c r="N133" s="237"/>
    </row>
    <row r="134" spans="1:14" x14ac:dyDescent="0.25">
      <c r="A134" s="132" t="s">
        <v>792</v>
      </c>
      <c r="C134" s="132" t="s">
        <v>647</v>
      </c>
      <c r="D134" s="99" t="s">
        <v>793</v>
      </c>
      <c r="E134" s="224">
        <f>E114/6533.8*100</f>
        <v>65.046374238574785</v>
      </c>
      <c r="F134" s="224">
        <f>F114/5041.3*100</f>
        <v>60.200741872136156</v>
      </c>
      <c r="G134" s="224">
        <f>G114/3222.4*100</f>
        <v>93.784136047666337</v>
      </c>
      <c r="H134" s="224">
        <f>H114/2258.5*100</f>
        <v>98.74695594421074</v>
      </c>
      <c r="I134" s="224">
        <f>I114/246*100</f>
        <v>98.373983739837399</v>
      </c>
      <c r="J134" s="224">
        <f>J114/53.2*100</f>
        <v>49.248120300751872</v>
      </c>
      <c r="K134" s="224">
        <f>K114/1677.1*100</f>
        <v>33.611591437600623</v>
      </c>
      <c r="L134" s="224">
        <f>L114/1925.5*100</f>
        <v>28.735393404310567</v>
      </c>
      <c r="M134" s="224">
        <f>M114/1388.3*100</f>
        <v>30.41129438882086</v>
      </c>
      <c r="N134" s="92">
        <v>28</v>
      </c>
    </row>
    <row r="135" spans="1:14" x14ac:dyDescent="0.25">
      <c r="A135" s="132" t="s">
        <v>794</v>
      </c>
      <c r="C135" s="132" t="s">
        <v>652</v>
      </c>
      <c r="D135" s="99" t="s">
        <v>795</v>
      </c>
      <c r="E135" s="224">
        <v>15.8</v>
      </c>
      <c r="F135" s="224">
        <f>F117/5041.3*100</f>
        <v>20.230892825263325</v>
      </c>
      <c r="G135" s="224">
        <f>G117/3222.4*100</f>
        <v>1.6819761668321749</v>
      </c>
      <c r="H135" s="224">
        <f>H117/2258.5*100</f>
        <v>5.7560327651095859E-2</v>
      </c>
      <c r="I135" s="224" t="s">
        <v>62</v>
      </c>
      <c r="J135" s="224" t="s">
        <v>62</v>
      </c>
      <c r="K135" s="224">
        <f>K117/1677.1*100</f>
        <v>34.076679983304516</v>
      </c>
      <c r="L135" s="224">
        <f>L117/1925.5*100</f>
        <v>36.992988834069067</v>
      </c>
      <c r="M135" s="224">
        <f>M117/1388.3*100</f>
        <v>29.359648490960172</v>
      </c>
      <c r="N135" s="92">
        <v>38.1</v>
      </c>
    </row>
    <row r="136" spans="1:14" x14ac:dyDescent="0.25">
      <c r="A136" s="132" t="s">
        <v>796</v>
      </c>
      <c r="C136" s="132" t="s">
        <v>660</v>
      </c>
      <c r="D136" s="99" t="s">
        <v>797</v>
      </c>
      <c r="E136" s="224">
        <v>0</v>
      </c>
      <c r="F136" s="224">
        <f>F124/5041.3*100</f>
        <v>3.1737845397020611E-2</v>
      </c>
      <c r="G136" s="224">
        <f>G124/3222.4*100</f>
        <v>1.5516385302879842E-2</v>
      </c>
      <c r="H136" s="224">
        <f>H124/2258.5*100</f>
        <v>1.7710870046491033E-2</v>
      </c>
      <c r="I136" s="224" t="s">
        <v>62</v>
      </c>
      <c r="J136" s="224" t="s">
        <v>62</v>
      </c>
      <c r="K136" s="224"/>
      <c r="L136" s="224">
        <v>0</v>
      </c>
      <c r="M136" s="224">
        <f>M124/1388.3*100</f>
        <v>7.2030540949362537E-3</v>
      </c>
      <c r="N136" s="92">
        <v>0.1</v>
      </c>
    </row>
    <row r="137" spans="1:14" x14ac:dyDescent="0.25">
      <c r="A137" s="132" t="s">
        <v>798</v>
      </c>
      <c r="C137" s="132" t="s">
        <v>664</v>
      </c>
      <c r="D137" s="99" t="s">
        <v>799</v>
      </c>
      <c r="E137" s="224" t="s">
        <v>62</v>
      </c>
      <c r="F137" s="224">
        <f>F125/5041.3*100</f>
        <v>0</v>
      </c>
      <c r="G137" s="224" t="s">
        <v>62</v>
      </c>
      <c r="H137" s="224" t="s">
        <v>62</v>
      </c>
      <c r="I137" s="224" t="s">
        <v>62</v>
      </c>
      <c r="J137" s="224" t="s">
        <v>62</v>
      </c>
      <c r="K137" s="224" t="s">
        <v>62</v>
      </c>
      <c r="L137" s="224">
        <v>0</v>
      </c>
      <c r="M137" s="224" t="s">
        <v>62</v>
      </c>
      <c r="N137" s="92">
        <v>0</v>
      </c>
    </row>
    <row r="138" spans="1:14" x14ac:dyDescent="0.25">
      <c r="A138" s="132" t="s">
        <v>800</v>
      </c>
      <c r="C138" s="132" t="s">
        <v>666</v>
      </c>
      <c r="D138" s="99" t="s">
        <v>801</v>
      </c>
      <c r="E138" s="224">
        <v>19.2</v>
      </c>
      <c r="F138" s="224">
        <f>F126/5041.3*100</f>
        <v>19.536627457203497</v>
      </c>
      <c r="G138" s="224">
        <f>G126/3222.4*100</f>
        <v>4.5183714001986095</v>
      </c>
      <c r="H138" s="224">
        <f>H126/2258.5*100</f>
        <v>1.1777728580916538</v>
      </c>
      <c r="I138" s="224">
        <f>I126/246*100</f>
        <v>1.6260162601626018</v>
      </c>
      <c r="J138" s="224">
        <f>J126/53.2*100</f>
        <v>50.751879699248114</v>
      </c>
      <c r="K138" s="224">
        <f>K126/1677.1*100</f>
        <v>32.299803231769133</v>
      </c>
      <c r="L138" s="224">
        <v>34.299999999999997</v>
      </c>
      <c r="M138" s="224">
        <f>M126/1388.3*100</f>
        <v>40.913347259237923</v>
      </c>
      <c r="N138" s="92">
        <v>33.799999999999997</v>
      </c>
    </row>
    <row r="139" spans="1:14" ht="20.25" customHeight="1" x14ac:dyDescent="0.25">
      <c r="A139" s="132" t="s">
        <v>802</v>
      </c>
      <c r="C139" s="132" t="s">
        <v>410</v>
      </c>
      <c r="D139" s="101" t="s">
        <v>803</v>
      </c>
      <c r="E139" s="222">
        <v>12.3</v>
      </c>
      <c r="F139" s="222">
        <v>68.900000000000006</v>
      </c>
      <c r="G139" s="222">
        <v>0.1</v>
      </c>
      <c r="H139" s="222" t="s">
        <v>62</v>
      </c>
      <c r="I139" s="222" t="s">
        <v>62</v>
      </c>
      <c r="J139" s="222">
        <v>0.5</v>
      </c>
      <c r="K139" s="222">
        <v>3.8</v>
      </c>
      <c r="L139" s="222">
        <v>39.299999999999997</v>
      </c>
      <c r="M139" s="222">
        <v>8.4</v>
      </c>
      <c r="N139" s="90">
        <v>29</v>
      </c>
    </row>
    <row r="140" spans="1:14" ht="30" customHeight="1" x14ac:dyDescent="0.25">
      <c r="C140" s="132" t="s">
        <v>158</v>
      </c>
      <c r="D140" s="101" t="s">
        <v>804</v>
      </c>
      <c r="E140" s="223" t="s">
        <v>18</v>
      </c>
      <c r="F140" s="223" t="s">
        <v>18</v>
      </c>
      <c r="G140" s="223"/>
      <c r="H140" s="223" t="s">
        <v>18</v>
      </c>
      <c r="I140" s="223"/>
      <c r="J140" s="223" t="s">
        <v>18</v>
      </c>
      <c r="K140" s="223"/>
      <c r="L140" s="223" t="s">
        <v>18</v>
      </c>
      <c r="M140" s="223"/>
      <c r="N140" s="93" t="s">
        <v>18</v>
      </c>
    </row>
    <row r="141" spans="1:14" ht="19.5" customHeight="1" x14ac:dyDescent="0.25">
      <c r="A141" s="132" t="s">
        <v>805</v>
      </c>
      <c r="C141" s="132" t="s">
        <v>425</v>
      </c>
      <c r="D141" s="102" t="s">
        <v>426</v>
      </c>
      <c r="E141" s="225">
        <v>330732</v>
      </c>
      <c r="F141" s="225">
        <v>179378</v>
      </c>
      <c r="G141" s="225">
        <v>142509</v>
      </c>
      <c r="H141" s="225">
        <v>73654</v>
      </c>
      <c r="I141" s="225">
        <v>6858</v>
      </c>
      <c r="J141" s="225">
        <v>26496</v>
      </c>
      <c r="K141" s="225">
        <v>181365</v>
      </c>
      <c r="L141" s="225">
        <v>79227</v>
      </c>
      <c r="M141" s="225" t="s">
        <v>62</v>
      </c>
      <c r="N141" s="225" t="s">
        <v>1083</v>
      </c>
    </row>
    <row r="142" spans="1:14" ht="26.25" x14ac:dyDescent="0.25">
      <c r="A142" s="132" t="s">
        <v>806</v>
      </c>
      <c r="C142" s="132" t="s">
        <v>427</v>
      </c>
      <c r="D142" s="103" t="s">
        <v>428</v>
      </c>
      <c r="E142" s="225">
        <v>330732</v>
      </c>
      <c r="F142" s="225">
        <v>179378</v>
      </c>
      <c r="G142" s="225">
        <v>142509</v>
      </c>
      <c r="H142" s="225">
        <v>73654</v>
      </c>
      <c r="I142" s="225">
        <v>6858</v>
      </c>
      <c r="J142" s="225">
        <v>26496</v>
      </c>
      <c r="K142" s="225">
        <v>181365</v>
      </c>
      <c r="L142" s="225">
        <v>79227</v>
      </c>
      <c r="M142" s="225" t="s">
        <v>62</v>
      </c>
      <c r="N142" s="225" t="s">
        <v>1083</v>
      </c>
    </row>
    <row r="143" spans="1:14" x14ac:dyDescent="0.25">
      <c r="A143" s="132" t="s">
        <v>807</v>
      </c>
      <c r="C143" s="132" t="s">
        <v>431</v>
      </c>
      <c r="D143" s="104" t="s">
        <v>432</v>
      </c>
      <c r="E143" s="225">
        <v>142948</v>
      </c>
      <c r="F143" s="225">
        <v>78630</v>
      </c>
      <c r="G143" s="225">
        <v>60448</v>
      </c>
      <c r="H143" s="225">
        <v>33449</v>
      </c>
      <c r="I143" s="225">
        <v>2723</v>
      </c>
      <c r="J143" s="225">
        <v>12377</v>
      </c>
      <c r="K143" s="225">
        <v>79777</v>
      </c>
      <c r="L143" s="225">
        <v>32803</v>
      </c>
      <c r="M143" s="225" t="s">
        <v>62</v>
      </c>
      <c r="N143" s="225" t="s">
        <v>1083</v>
      </c>
    </row>
    <row r="144" spans="1:14" x14ac:dyDescent="0.25">
      <c r="D144" s="115" t="s">
        <v>917</v>
      </c>
      <c r="E144" s="226"/>
      <c r="F144" s="226"/>
      <c r="G144" s="226"/>
      <c r="H144" s="226"/>
      <c r="I144" s="228"/>
    </row>
    <row r="145" spans="1:14" s="133" customFormat="1" ht="17.25" customHeight="1" x14ac:dyDescent="0.25">
      <c r="A145" s="133" t="s">
        <v>808</v>
      </c>
      <c r="C145" s="133" t="s">
        <v>437</v>
      </c>
      <c r="D145" s="105" t="s">
        <v>438</v>
      </c>
      <c r="E145" s="225">
        <v>330695</v>
      </c>
      <c r="F145" s="225">
        <v>166080</v>
      </c>
      <c r="G145" s="225">
        <v>142509</v>
      </c>
      <c r="H145" s="225">
        <v>66990</v>
      </c>
      <c r="I145" s="225">
        <v>6821</v>
      </c>
      <c r="J145" s="225">
        <v>20701</v>
      </c>
      <c r="K145" s="225">
        <v>181365</v>
      </c>
      <c r="L145" s="225">
        <v>78388</v>
      </c>
      <c r="M145" s="225" t="s">
        <v>62</v>
      </c>
      <c r="N145" s="225" t="s">
        <v>1083</v>
      </c>
    </row>
    <row r="146" spans="1:14" s="133" customFormat="1" ht="17.25" customHeight="1" x14ac:dyDescent="0.25">
      <c r="A146" s="133" t="s">
        <v>809</v>
      </c>
      <c r="C146" s="133" t="s">
        <v>445</v>
      </c>
      <c r="D146" s="105" t="s">
        <v>446</v>
      </c>
      <c r="E146" s="225">
        <v>37</v>
      </c>
      <c r="F146" s="225">
        <v>13298</v>
      </c>
      <c r="G146" s="225" t="s">
        <v>62</v>
      </c>
      <c r="H146" s="225">
        <v>6664</v>
      </c>
      <c r="I146" s="225">
        <v>37</v>
      </c>
      <c r="J146" s="225">
        <v>5795</v>
      </c>
      <c r="K146" s="225" t="s">
        <v>62</v>
      </c>
      <c r="L146" s="225">
        <v>839</v>
      </c>
      <c r="M146" s="225" t="s">
        <v>62</v>
      </c>
      <c r="N146" s="95" t="s">
        <v>62</v>
      </c>
    </row>
    <row r="147" spans="1:14" s="133" customFormat="1" ht="17.25" customHeight="1" x14ac:dyDescent="0.25">
      <c r="A147" s="133" t="s">
        <v>810</v>
      </c>
      <c r="C147" s="133" t="s">
        <v>451</v>
      </c>
      <c r="D147" s="106" t="s">
        <v>452</v>
      </c>
      <c r="E147" s="225">
        <v>272705</v>
      </c>
      <c r="F147" s="225">
        <v>210422</v>
      </c>
      <c r="G147" s="225">
        <v>67737</v>
      </c>
      <c r="H147" s="225">
        <v>125821</v>
      </c>
      <c r="I147" s="225">
        <v>20513</v>
      </c>
      <c r="J147" s="225">
        <v>5842</v>
      </c>
      <c r="K147" s="225">
        <v>184449</v>
      </c>
      <c r="L147" s="225">
        <v>78757</v>
      </c>
      <c r="M147" s="225">
        <v>6</v>
      </c>
      <c r="N147" s="225" t="s">
        <v>1083</v>
      </c>
    </row>
    <row r="148" spans="1:14" s="133" customFormat="1" ht="17.25" customHeight="1" x14ac:dyDescent="0.25">
      <c r="A148" s="133" t="s">
        <v>811</v>
      </c>
      <c r="C148" s="133" t="s">
        <v>464</v>
      </c>
      <c r="D148" s="107" t="s">
        <v>465</v>
      </c>
      <c r="E148" s="225">
        <v>154218</v>
      </c>
      <c r="F148" s="225">
        <v>120756</v>
      </c>
      <c r="G148" s="225">
        <v>14207</v>
      </c>
      <c r="H148" s="225">
        <v>7154</v>
      </c>
      <c r="I148" s="225">
        <v>23325</v>
      </c>
      <c r="J148" s="225">
        <v>14817</v>
      </c>
      <c r="K148" s="225">
        <v>116674</v>
      </c>
      <c r="L148" s="225">
        <v>98766</v>
      </c>
      <c r="M148" s="225">
        <v>12</v>
      </c>
      <c r="N148" s="95">
        <v>19</v>
      </c>
    </row>
    <row r="149" spans="1:14" s="133" customFormat="1" ht="17.25" customHeight="1" x14ac:dyDescent="0.25">
      <c r="A149" s="133" t="s">
        <v>812</v>
      </c>
      <c r="C149" s="133" t="s">
        <v>466</v>
      </c>
      <c r="D149" s="105" t="s">
        <v>467</v>
      </c>
      <c r="E149" s="225">
        <v>122678</v>
      </c>
      <c r="F149" s="225">
        <v>93518</v>
      </c>
      <c r="G149" s="225">
        <v>14196</v>
      </c>
      <c r="H149" s="225">
        <v>6923</v>
      </c>
      <c r="I149" s="225">
        <v>23060</v>
      </c>
      <c r="J149" s="225">
        <v>14119</v>
      </c>
      <c r="K149" s="225">
        <v>85422</v>
      </c>
      <c r="L149" s="225">
        <v>72476</v>
      </c>
      <c r="M149" s="225" t="s">
        <v>62</v>
      </c>
      <c r="N149" s="95" t="s">
        <v>62</v>
      </c>
    </row>
    <row r="150" spans="1:14" s="133" customFormat="1" ht="17.25" customHeight="1" x14ac:dyDescent="0.25">
      <c r="A150" s="133" t="s">
        <v>813</v>
      </c>
      <c r="C150" s="133" t="s">
        <v>483</v>
      </c>
      <c r="D150" s="105" t="s">
        <v>484</v>
      </c>
      <c r="E150" s="225">
        <v>31540</v>
      </c>
      <c r="F150" s="225">
        <v>27238</v>
      </c>
      <c r="G150" s="225">
        <v>11</v>
      </c>
      <c r="H150" s="225">
        <v>231</v>
      </c>
      <c r="I150" s="225">
        <v>265</v>
      </c>
      <c r="J150" s="225">
        <v>698</v>
      </c>
      <c r="K150" s="225">
        <v>31252</v>
      </c>
      <c r="L150" s="225">
        <v>26290</v>
      </c>
      <c r="M150" s="225">
        <v>12</v>
      </c>
      <c r="N150" s="95">
        <v>19</v>
      </c>
    </row>
    <row r="151" spans="1:14" s="133" customFormat="1" ht="17.25" customHeight="1" x14ac:dyDescent="0.25">
      <c r="A151" s="133" t="s">
        <v>814</v>
      </c>
      <c r="C151" s="133" t="s">
        <v>489</v>
      </c>
      <c r="D151" s="107" t="s">
        <v>490</v>
      </c>
      <c r="E151" s="225">
        <v>5270209</v>
      </c>
      <c r="F151" s="225">
        <v>10421616</v>
      </c>
      <c r="G151" s="225">
        <v>2980813</v>
      </c>
      <c r="H151" s="225">
        <v>8823705</v>
      </c>
      <c r="I151" s="225">
        <v>67245</v>
      </c>
      <c r="J151" s="225">
        <v>142228</v>
      </c>
      <c r="K151" s="225">
        <v>2221730</v>
      </c>
      <c r="L151" s="225">
        <v>1455198</v>
      </c>
      <c r="M151" s="225">
        <v>421</v>
      </c>
      <c r="N151" s="95">
        <v>485</v>
      </c>
    </row>
    <row r="152" spans="1:14" s="133" customFormat="1" ht="17.25" customHeight="1" x14ac:dyDescent="0.25">
      <c r="A152" s="133" t="s">
        <v>815</v>
      </c>
      <c r="C152" s="133" t="s">
        <v>491</v>
      </c>
      <c r="D152" s="105" t="s">
        <v>492</v>
      </c>
      <c r="E152" s="225">
        <v>5267022</v>
      </c>
      <c r="F152" s="225">
        <v>10379625</v>
      </c>
      <c r="G152" s="225">
        <v>2977813</v>
      </c>
      <c r="H152" s="225">
        <v>8795199</v>
      </c>
      <c r="I152" s="225">
        <v>67245</v>
      </c>
      <c r="J152" s="225">
        <v>129131</v>
      </c>
      <c r="K152" s="225">
        <v>2221543</v>
      </c>
      <c r="L152" s="225">
        <v>1454830</v>
      </c>
      <c r="M152" s="225">
        <v>421</v>
      </c>
      <c r="N152" s="95">
        <v>465</v>
      </c>
    </row>
    <row r="153" spans="1:14" s="133" customFormat="1" ht="17.25" customHeight="1" x14ac:dyDescent="0.25">
      <c r="C153" s="133" t="s">
        <v>158</v>
      </c>
      <c r="D153" s="73" t="s">
        <v>45</v>
      </c>
      <c r="E153" s="225"/>
      <c r="F153" s="225"/>
      <c r="G153" s="225"/>
      <c r="H153" s="225"/>
      <c r="I153" s="225"/>
      <c r="J153" s="225"/>
      <c r="K153" s="225"/>
      <c r="L153" s="225"/>
      <c r="M153" s="225"/>
      <c r="N153" s="95"/>
    </row>
    <row r="154" spans="1:14" s="133" customFormat="1" ht="17.25" customHeight="1" x14ac:dyDescent="0.25">
      <c r="A154" s="133" t="s">
        <v>816</v>
      </c>
      <c r="C154" s="133" t="s">
        <v>493</v>
      </c>
      <c r="D154" s="73" t="s">
        <v>494</v>
      </c>
      <c r="E154" s="225">
        <v>4964051</v>
      </c>
      <c r="F154" s="225">
        <v>8414596</v>
      </c>
      <c r="G154" s="225">
        <v>2977813</v>
      </c>
      <c r="H154" s="225">
        <v>7180635</v>
      </c>
      <c r="I154" s="225">
        <v>64468</v>
      </c>
      <c r="J154" s="225">
        <v>90855</v>
      </c>
      <c r="K154" s="225">
        <v>1921349</v>
      </c>
      <c r="L154" s="225">
        <v>1142724</v>
      </c>
      <c r="M154" s="225">
        <v>421</v>
      </c>
      <c r="N154" s="95">
        <v>382</v>
      </c>
    </row>
    <row r="155" spans="1:14" s="133" customFormat="1" ht="17.25" customHeight="1" x14ac:dyDescent="0.25">
      <c r="A155" s="133" t="s">
        <v>817</v>
      </c>
      <c r="C155" s="133" t="s">
        <v>495</v>
      </c>
      <c r="D155" s="104" t="s">
        <v>496</v>
      </c>
      <c r="E155" s="225">
        <v>1663671</v>
      </c>
      <c r="F155" s="225">
        <v>1600205</v>
      </c>
      <c r="G155" s="225">
        <v>306659</v>
      </c>
      <c r="H155" s="225">
        <v>700780</v>
      </c>
      <c r="I155" s="225">
        <v>61569</v>
      </c>
      <c r="J155" s="225">
        <v>56472</v>
      </c>
      <c r="K155" s="225">
        <v>1295054</v>
      </c>
      <c r="L155" s="225">
        <v>842625</v>
      </c>
      <c r="M155" s="225">
        <v>389</v>
      </c>
      <c r="N155" s="95">
        <v>328</v>
      </c>
    </row>
    <row r="156" spans="1:14" s="133" customFormat="1" ht="17.25" customHeight="1" x14ac:dyDescent="0.25">
      <c r="A156" s="133" t="s">
        <v>818</v>
      </c>
      <c r="C156" s="133" t="s">
        <v>501</v>
      </c>
      <c r="D156" s="108" t="s">
        <v>502</v>
      </c>
      <c r="E156" s="225">
        <v>2260917</v>
      </c>
      <c r="F156" s="225">
        <v>1520773</v>
      </c>
      <c r="G156" s="225">
        <v>335445</v>
      </c>
      <c r="H156" s="225">
        <v>449861</v>
      </c>
      <c r="I156" s="225">
        <v>63613</v>
      </c>
      <c r="J156" s="225">
        <v>74301</v>
      </c>
      <c r="K156" s="225">
        <v>1861859</v>
      </c>
      <c r="L156" s="225">
        <v>996265</v>
      </c>
      <c r="M156" s="225" t="s">
        <v>62</v>
      </c>
      <c r="N156" s="95">
        <v>346</v>
      </c>
    </row>
    <row r="157" spans="1:14" s="133" customFormat="1" ht="17.25" customHeight="1" x14ac:dyDescent="0.25">
      <c r="A157" s="133" t="s">
        <v>819</v>
      </c>
      <c r="C157" s="133" t="s">
        <v>509</v>
      </c>
      <c r="D157" s="108" t="s">
        <v>510</v>
      </c>
      <c r="E157" s="225">
        <v>2703134</v>
      </c>
      <c r="F157" s="225">
        <v>6893823</v>
      </c>
      <c r="G157" s="225">
        <v>2642368</v>
      </c>
      <c r="H157" s="225">
        <v>6730774</v>
      </c>
      <c r="I157" s="225">
        <v>855</v>
      </c>
      <c r="J157" s="225">
        <v>16554</v>
      </c>
      <c r="K157" s="225">
        <v>59911</v>
      </c>
      <c r="L157" s="225">
        <v>146459</v>
      </c>
      <c r="M157" s="225" t="s">
        <v>62</v>
      </c>
      <c r="N157" s="95">
        <v>36</v>
      </c>
    </row>
    <row r="158" spans="1:14" s="133" customFormat="1" ht="17.25" customHeight="1" x14ac:dyDescent="0.25">
      <c r="A158" s="133" t="s">
        <v>820</v>
      </c>
      <c r="C158" s="133" t="s">
        <v>517</v>
      </c>
      <c r="D158" s="109" t="s">
        <v>518</v>
      </c>
      <c r="E158" s="225">
        <v>216523</v>
      </c>
      <c r="F158" s="225">
        <v>203011</v>
      </c>
      <c r="G158" s="225" t="s">
        <v>62</v>
      </c>
      <c r="H158" s="225">
        <v>1000</v>
      </c>
      <c r="I158" s="225">
        <v>1760</v>
      </c>
      <c r="J158" s="225">
        <v>6023</v>
      </c>
      <c r="K158" s="225">
        <v>214763</v>
      </c>
      <c r="L158" s="225">
        <v>195931</v>
      </c>
      <c r="M158" s="225" t="s">
        <v>62</v>
      </c>
      <c r="N158" s="95">
        <v>57</v>
      </c>
    </row>
    <row r="159" spans="1:14" s="133" customFormat="1" ht="17.25" customHeight="1" x14ac:dyDescent="0.25">
      <c r="A159" s="133" t="s">
        <v>821</v>
      </c>
      <c r="C159" s="133" t="s">
        <v>519</v>
      </c>
      <c r="D159" s="109" t="s">
        <v>520</v>
      </c>
      <c r="E159" s="225">
        <v>79006</v>
      </c>
      <c r="F159" s="225">
        <v>137449</v>
      </c>
      <c r="G159" s="225" t="s">
        <v>62</v>
      </c>
      <c r="H159" s="225">
        <v>3776</v>
      </c>
      <c r="I159" s="225">
        <v>899</v>
      </c>
      <c r="J159" s="225">
        <v>31691</v>
      </c>
      <c r="K159" s="225">
        <v>78107</v>
      </c>
      <c r="L159" s="225">
        <v>101969</v>
      </c>
      <c r="M159" s="225" t="s">
        <v>62</v>
      </c>
      <c r="N159" s="95">
        <v>13</v>
      </c>
    </row>
    <row r="160" spans="1:14" s="133" customFormat="1" ht="17.25" customHeight="1" x14ac:dyDescent="0.25">
      <c r="A160" s="133" t="s">
        <v>822</v>
      </c>
      <c r="C160" s="133" t="s">
        <v>521</v>
      </c>
      <c r="D160" s="109" t="s">
        <v>522</v>
      </c>
      <c r="E160" s="225">
        <v>7417</v>
      </c>
      <c r="F160" s="225">
        <v>1623080</v>
      </c>
      <c r="G160" s="225" t="s">
        <v>62</v>
      </c>
      <c r="H160" s="225">
        <v>1609788</v>
      </c>
      <c r="I160" s="225">
        <v>118</v>
      </c>
      <c r="J160" s="225">
        <v>524</v>
      </c>
      <c r="K160" s="225">
        <v>7299</v>
      </c>
      <c r="L160" s="225">
        <v>12761</v>
      </c>
      <c r="M160" s="225" t="s">
        <v>62</v>
      </c>
      <c r="N160" s="95">
        <v>7</v>
      </c>
    </row>
    <row r="161" spans="1:14" s="133" customFormat="1" ht="17.25" customHeight="1" x14ac:dyDescent="0.25">
      <c r="A161" s="133" t="s">
        <v>823</v>
      </c>
      <c r="C161" s="133" t="s">
        <v>523</v>
      </c>
      <c r="D161" s="109" t="s">
        <v>524</v>
      </c>
      <c r="E161" s="225">
        <v>25</v>
      </c>
      <c r="F161" s="225">
        <v>1489</v>
      </c>
      <c r="G161" s="225" t="s">
        <v>62</v>
      </c>
      <c r="H161" s="225" t="s">
        <v>62</v>
      </c>
      <c r="I161" s="225" t="s">
        <v>62</v>
      </c>
      <c r="J161" s="225">
        <v>38</v>
      </c>
      <c r="K161" s="225">
        <v>25</v>
      </c>
      <c r="L161" s="225">
        <v>1445</v>
      </c>
      <c r="M161" s="225" t="s">
        <v>62</v>
      </c>
      <c r="N161" s="95">
        <v>6</v>
      </c>
    </row>
    <row r="162" spans="1:14" s="133" customFormat="1" ht="17.25" customHeight="1" x14ac:dyDescent="0.25">
      <c r="A162" s="133" t="s">
        <v>824</v>
      </c>
      <c r="C162" s="133" t="s">
        <v>525</v>
      </c>
      <c r="D162" s="105" t="s">
        <v>526</v>
      </c>
      <c r="E162" s="225">
        <v>3187</v>
      </c>
      <c r="F162" s="225">
        <v>41991</v>
      </c>
      <c r="G162" s="225">
        <v>3000</v>
      </c>
      <c r="H162" s="225">
        <v>28506</v>
      </c>
      <c r="I162" s="225" t="s">
        <v>62</v>
      </c>
      <c r="J162" s="225">
        <v>13097</v>
      </c>
      <c r="K162" s="225">
        <v>187</v>
      </c>
      <c r="L162" s="225">
        <v>368</v>
      </c>
      <c r="M162" s="225" t="s">
        <v>62</v>
      </c>
      <c r="N162" s="95">
        <v>20</v>
      </c>
    </row>
    <row r="163" spans="1:14" s="133" customFormat="1" ht="17.25" customHeight="1" x14ac:dyDescent="0.25">
      <c r="A163" s="133" t="s">
        <v>825</v>
      </c>
      <c r="C163" s="133" t="s">
        <v>527</v>
      </c>
      <c r="D163" s="73" t="s">
        <v>528</v>
      </c>
      <c r="E163" s="225">
        <v>3159</v>
      </c>
      <c r="F163" s="225">
        <v>41876</v>
      </c>
      <c r="G163" s="225">
        <v>3000</v>
      </c>
      <c r="H163" s="225" t="s">
        <v>1083</v>
      </c>
      <c r="I163" s="225" t="s">
        <v>62</v>
      </c>
      <c r="J163" s="225" t="s">
        <v>1083</v>
      </c>
      <c r="K163" s="225">
        <v>159</v>
      </c>
      <c r="L163" s="225">
        <v>306</v>
      </c>
      <c r="M163" s="225" t="s">
        <v>62</v>
      </c>
      <c r="N163" s="95">
        <v>20</v>
      </c>
    </row>
    <row r="164" spans="1:14" s="133" customFormat="1" ht="17.25" customHeight="1" x14ac:dyDescent="0.25">
      <c r="A164" s="133" t="s">
        <v>826</v>
      </c>
      <c r="C164" s="133" t="s">
        <v>529</v>
      </c>
      <c r="D164" s="73" t="s">
        <v>530</v>
      </c>
      <c r="E164" s="225" t="s">
        <v>62</v>
      </c>
      <c r="F164" s="225">
        <v>60</v>
      </c>
      <c r="G164" s="225" t="s">
        <v>62</v>
      </c>
      <c r="H164" s="225" t="s">
        <v>62</v>
      </c>
      <c r="I164" s="225" t="s">
        <v>62</v>
      </c>
      <c r="J164" s="225" t="s">
        <v>62</v>
      </c>
      <c r="K164" s="225" t="s">
        <v>62</v>
      </c>
      <c r="L164" s="225">
        <v>60</v>
      </c>
      <c r="M164" s="225" t="s">
        <v>62</v>
      </c>
      <c r="N164" s="95" t="s">
        <v>62</v>
      </c>
    </row>
    <row r="165" spans="1:14" s="133" customFormat="1" ht="17.25" customHeight="1" x14ac:dyDescent="0.25">
      <c r="A165" s="133" t="s">
        <v>827</v>
      </c>
      <c r="C165" s="133" t="s">
        <v>531</v>
      </c>
      <c r="D165" s="73" t="s">
        <v>532</v>
      </c>
      <c r="E165" s="225">
        <v>28</v>
      </c>
      <c r="F165" s="225">
        <v>55</v>
      </c>
      <c r="G165" s="225" t="s">
        <v>62</v>
      </c>
      <c r="H165" s="225" t="s">
        <v>1083</v>
      </c>
      <c r="I165" s="225" t="s">
        <v>62</v>
      </c>
      <c r="J165" s="225" t="s">
        <v>1083</v>
      </c>
      <c r="K165" s="225">
        <v>28</v>
      </c>
      <c r="L165" s="225" t="s">
        <v>1083</v>
      </c>
      <c r="M165" s="225" t="s">
        <v>62</v>
      </c>
      <c r="N165" s="95" t="s">
        <v>62</v>
      </c>
    </row>
    <row r="166" spans="1:14" s="133" customFormat="1" ht="17.25" customHeight="1" x14ac:dyDescent="0.25">
      <c r="A166" s="133" t="s">
        <v>828</v>
      </c>
      <c r="C166" s="133" t="s">
        <v>533</v>
      </c>
      <c r="D166" s="107" t="s">
        <v>534</v>
      </c>
      <c r="E166" s="225">
        <v>11425</v>
      </c>
      <c r="F166" s="225">
        <v>4521</v>
      </c>
      <c r="G166" s="225">
        <v>1695</v>
      </c>
      <c r="H166" s="225">
        <v>789</v>
      </c>
      <c r="I166" s="225">
        <v>153</v>
      </c>
      <c r="J166" s="225">
        <v>885</v>
      </c>
      <c r="K166" s="225">
        <v>9577</v>
      </c>
      <c r="L166" s="225">
        <v>2847</v>
      </c>
      <c r="M166" s="225" t="s">
        <v>62</v>
      </c>
      <c r="N166" s="95" t="s">
        <v>62</v>
      </c>
    </row>
    <row r="167" spans="1:14" s="133" customFormat="1" ht="17.25" customHeight="1" x14ac:dyDescent="0.25">
      <c r="A167" s="133" t="s">
        <v>829</v>
      </c>
      <c r="C167" s="133" t="s">
        <v>540</v>
      </c>
      <c r="D167" s="107" t="s">
        <v>541</v>
      </c>
      <c r="E167" s="225">
        <v>103429</v>
      </c>
      <c r="F167" s="225">
        <v>94475</v>
      </c>
      <c r="G167" s="225">
        <v>174</v>
      </c>
      <c r="H167" s="225">
        <v>492</v>
      </c>
      <c r="I167" s="225">
        <v>484</v>
      </c>
      <c r="J167" s="225">
        <v>3749</v>
      </c>
      <c r="K167" s="225">
        <v>102771</v>
      </c>
      <c r="L167" s="225">
        <v>90162</v>
      </c>
      <c r="M167" s="225" t="s">
        <v>62</v>
      </c>
      <c r="N167" s="95">
        <v>72</v>
      </c>
    </row>
    <row r="168" spans="1:14" s="133" customFormat="1" ht="17.25" customHeight="1" x14ac:dyDescent="0.25">
      <c r="A168" s="133" t="s">
        <v>830</v>
      </c>
      <c r="C168" s="133" t="s">
        <v>542</v>
      </c>
      <c r="D168" s="107" t="s">
        <v>637</v>
      </c>
      <c r="E168" s="225">
        <v>51609</v>
      </c>
      <c r="F168" s="225">
        <v>48446</v>
      </c>
      <c r="G168" s="225">
        <v>2936</v>
      </c>
      <c r="H168" s="225">
        <v>919</v>
      </c>
      <c r="I168" s="225">
        <v>427</v>
      </c>
      <c r="J168" s="225">
        <v>1568</v>
      </c>
      <c r="K168" s="225">
        <v>48010</v>
      </c>
      <c r="L168" s="225">
        <v>45840</v>
      </c>
      <c r="M168" s="225">
        <v>236</v>
      </c>
      <c r="N168" s="95">
        <v>119</v>
      </c>
    </row>
    <row r="169" spans="1:14" ht="26.25" x14ac:dyDescent="0.25">
      <c r="C169" s="132" t="s">
        <v>158</v>
      </c>
      <c r="D169" s="110" t="s">
        <v>831</v>
      </c>
      <c r="E169" s="223" t="s">
        <v>18</v>
      </c>
      <c r="F169" s="223"/>
      <c r="G169" s="223"/>
      <c r="H169" s="223" t="s">
        <v>18</v>
      </c>
      <c r="I169" s="223"/>
      <c r="J169" s="223" t="s">
        <v>18</v>
      </c>
      <c r="K169" s="223"/>
      <c r="L169" s="223" t="s">
        <v>18</v>
      </c>
      <c r="M169" s="223" t="s">
        <v>18</v>
      </c>
      <c r="N169" s="93" t="s">
        <v>18</v>
      </c>
    </row>
    <row r="170" spans="1:14" ht="16.5" customHeight="1" x14ac:dyDescent="0.25">
      <c r="A170" s="132" t="s">
        <v>832</v>
      </c>
      <c r="C170" s="132" t="s">
        <v>833</v>
      </c>
      <c r="D170" s="73" t="s">
        <v>834</v>
      </c>
      <c r="E170" s="225">
        <v>16149</v>
      </c>
      <c r="F170" s="225">
        <v>13866</v>
      </c>
      <c r="G170" s="225">
        <v>7024</v>
      </c>
      <c r="H170" s="225">
        <v>3409</v>
      </c>
      <c r="I170" s="225">
        <v>1927</v>
      </c>
      <c r="J170" s="225">
        <v>2183</v>
      </c>
      <c r="K170" s="225">
        <v>7198</v>
      </c>
      <c r="L170" s="225">
        <v>8274</v>
      </c>
      <c r="M170" s="225" t="s">
        <v>101</v>
      </c>
      <c r="N170" s="95" t="s">
        <v>101</v>
      </c>
    </row>
    <row r="171" spans="1:14" ht="16.5" customHeight="1" x14ac:dyDescent="0.25">
      <c r="C171" s="132" t="s">
        <v>158</v>
      </c>
      <c r="D171" s="73" t="s">
        <v>835</v>
      </c>
      <c r="E171" s="225" t="s">
        <v>18</v>
      </c>
      <c r="F171" s="225"/>
      <c r="G171" s="225"/>
      <c r="H171" s="225" t="s">
        <v>18</v>
      </c>
      <c r="I171" s="225"/>
      <c r="J171" s="225" t="s">
        <v>18</v>
      </c>
      <c r="K171" s="225" t="s">
        <v>18</v>
      </c>
      <c r="L171" s="225" t="s">
        <v>18</v>
      </c>
      <c r="M171" s="225" t="s">
        <v>18</v>
      </c>
      <c r="N171" s="95" t="s">
        <v>18</v>
      </c>
    </row>
    <row r="172" spans="1:14" ht="16.5" customHeight="1" x14ac:dyDescent="0.25">
      <c r="A172" s="132" t="s">
        <v>836</v>
      </c>
      <c r="C172" s="132" t="s">
        <v>837</v>
      </c>
      <c r="D172" s="111" t="s">
        <v>838</v>
      </c>
      <c r="E172" s="225">
        <v>2885</v>
      </c>
      <c r="F172" s="225">
        <v>1477</v>
      </c>
      <c r="G172" s="225">
        <v>2119</v>
      </c>
      <c r="H172" s="225">
        <v>767</v>
      </c>
      <c r="I172" s="225">
        <v>766</v>
      </c>
      <c r="J172" s="225">
        <v>710</v>
      </c>
      <c r="K172" s="225" t="s">
        <v>101</v>
      </c>
      <c r="L172" s="225" t="s">
        <v>101</v>
      </c>
      <c r="M172" s="225" t="s">
        <v>101</v>
      </c>
      <c r="N172" s="95" t="s">
        <v>101</v>
      </c>
    </row>
    <row r="173" spans="1:14" ht="16.5" customHeight="1" x14ac:dyDescent="0.25">
      <c r="A173" s="132" t="s">
        <v>839</v>
      </c>
      <c r="C173" s="132" t="s">
        <v>840</v>
      </c>
      <c r="D173" s="112" t="s">
        <v>841</v>
      </c>
      <c r="E173" s="225">
        <v>19</v>
      </c>
      <c r="F173" s="225" t="s">
        <v>62</v>
      </c>
      <c r="G173" s="225">
        <v>17</v>
      </c>
      <c r="H173" s="225" t="s">
        <v>62</v>
      </c>
      <c r="I173" s="225">
        <v>2</v>
      </c>
      <c r="J173" s="225" t="s">
        <v>62</v>
      </c>
      <c r="K173" s="225" t="s">
        <v>101</v>
      </c>
      <c r="L173" s="225" t="s">
        <v>101</v>
      </c>
      <c r="M173" s="225" t="s">
        <v>101</v>
      </c>
      <c r="N173" s="95" t="s">
        <v>101</v>
      </c>
    </row>
    <row r="174" spans="1:14" ht="16.5" customHeight="1" x14ac:dyDescent="0.25">
      <c r="A174" s="132" t="s">
        <v>842</v>
      </c>
      <c r="C174" s="132" t="s">
        <v>843</v>
      </c>
      <c r="D174" s="111" t="s">
        <v>844</v>
      </c>
      <c r="E174" s="225" t="s">
        <v>62</v>
      </c>
      <c r="F174" s="225" t="s">
        <v>1083</v>
      </c>
      <c r="G174" s="225" t="s">
        <v>62</v>
      </c>
      <c r="H174" s="225" t="s">
        <v>1083</v>
      </c>
      <c r="I174" s="225" t="s">
        <v>62</v>
      </c>
      <c r="J174" s="225" t="s">
        <v>62</v>
      </c>
      <c r="K174" s="225" t="s">
        <v>101</v>
      </c>
      <c r="L174" s="225" t="s">
        <v>101</v>
      </c>
      <c r="M174" s="225" t="s">
        <v>101</v>
      </c>
      <c r="N174" s="95" t="s">
        <v>101</v>
      </c>
    </row>
    <row r="175" spans="1:14" ht="16.5" customHeight="1" x14ac:dyDescent="0.25">
      <c r="A175" s="132" t="s">
        <v>845</v>
      </c>
      <c r="C175" s="132" t="s">
        <v>846</v>
      </c>
      <c r="D175" s="111" t="s">
        <v>847</v>
      </c>
      <c r="E175" s="225">
        <v>16</v>
      </c>
      <c r="F175" s="225">
        <v>34</v>
      </c>
      <c r="G175" s="225">
        <v>11</v>
      </c>
      <c r="H175" s="225">
        <v>20</v>
      </c>
      <c r="I175" s="225">
        <v>5</v>
      </c>
      <c r="J175" s="225">
        <v>14</v>
      </c>
      <c r="K175" s="225" t="s">
        <v>101</v>
      </c>
      <c r="L175" s="225" t="s">
        <v>101</v>
      </c>
      <c r="M175" s="225" t="s">
        <v>101</v>
      </c>
      <c r="N175" s="95" t="s">
        <v>101</v>
      </c>
    </row>
    <row r="176" spans="1:14" ht="16.5" customHeight="1" x14ac:dyDescent="0.25">
      <c r="A176" s="132" t="s">
        <v>848</v>
      </c>
      <c r="C176" s="132" t="s">
        <v>849</v>
      </c>
      <c r="D176" s="111" t="s">
        <v>850</v>
      </c>
      <c r="E176" s="225">
        <v>470</v>
      </c>
      <c r="F176" s="225">
        <v>194</v>
      </c>
      <c r="G176" s="225">
        <v>447</v>
      </c>
      <c r="H176" s="225">
        <v>150</v>
      </c>
      <c r="I176" s="225">
        <v>23</v>
      </c>
      <c r="J176" s="225">
        <v>44</v>
      </c>
      <c r="K176" s="225" t="s">
        <v>101</v>
      </c>
      <c r="L176" s="225" t="s">
        <v>101</v>
      </c>
      <c r="M176" s="225" t="s">
        <v>101</v>
      </c>
      <c r="N176" s="95" t="s">
        <v>101</v>
      </c>
    </row>
    <row r="177" spans="1:14" ht="26.25" x14ac:dyDescent="0.25">
      <c r="A177" s="132" t="s">
        <v>851</v>
      </c>
      <c r="C177" s="132" t="s">
        <v>852</v>
      </c>
      <c r="D177" s="94" t="s">
        <v>1164</v>
      </c>
      <c r="E177" s="225">
        <v>367</v>
      </c>
      <c r="F177" s="225">
        <v>88</v>
      </c>
      <c r="G177" s="225">
        <v>254</v>
      </c>
      <c r="H177" s="225">
        <v>67</v>
      </c>
      <c r="I177" s="225">
        <v>113</v>
      </c>
      <c r="J177" s="225">
        <v>21</v>
      </c>
      <c r="K177" s="225" t="s">
        <v>101</v>
      </c>
      <c r="L177" s="225" t="s">
        <v>101</v>
      </c>
      <c r="M177" s="225" t="s">
        <v>101</v>
      </c>
      <c r="N177" s="95" t="s">
        <v>101</v>
      </c>
    </row>
    <row r="178" spans="1:14" ht="16.5" customHeight="1" x14ac:dyDescent="0.25">
      <c r="A178" s="132" t="s">
        <v>853</v>
      </c>
      <c r="C178" s="132" t="s">
        <v>854</v>
      </c>
      <c r="D178" s="94" t="s">
        <v>855</v>
      </c>
      <c r="E178" s="225">
        <v>791</v>
      </c>
      <c r="F178" s="225">
        <v>1152</v>
      </c>
      <c r="G178" s="225">
        <v>603</v>
      </c>
      <c r="H178" s="225">
        <v>182</v>
      </c>
      <c r="I178" s="225">
        <v>58</v>
      </c>
      <c r="J178" s="225">
        <v>112</v>
      </c>
      <c r="K178" s="225">
        <v>130</v>
      </c>
      <c r="L178" s="225">
        <v>858</v>
      </c>
      <c r="M178" s="225" t="s">
        <v>101</v>
      </c>
      <c r="N178" s="95" t="s">
        <v>101</v>
      </c>
    </row>
    <row r="179" spans="1:14" ht="16.5" customHeight="1" x14ac:dyDescent="0.25">
      <c r="A179" s="132" t="s">
        <v>856</v>
      </c>
      <c r="C179" s="132" t="s">
        <v>857</v>
      </c>
      <c r="D179" s="108" t="s">
        <v>858</v>
      </c>
      <c r="E179" s="225" t="s">
        <v>1083</v>
      </c>
      <c r="F179" s="225">
        <v>11894</v>
      </c>
      <c r="G179" s="225" t="s">
        <v>1083</v>
      </c>
      <c r="H179" s="225">
        <v>1743</v>
      </c>
      <c r="I179" s="225" t="s">
        <v>1083</v>
      </c>
      <c r="J179" s="225">
        <v>812</v>
      </c>
      <c r="K179" s="225" t="s">
        <v>1083</v>
      </c>
      <c r="L179" s="225">
        <v>9339</v>
      </c>
      <c r="M179" s="225" t="s">
        <v>101</v>
      </c>
      <c r="N179" s="95" t="s">
        <v>101</v>
      </c>
    </row>
    <row r="180" spans="1:14" ht="16.5" customHeight="1" x14ac:dyDescent="0.25">
      <c r="A180" s="132" t="s">
        <v>859</v>
      </c>
      <c r="C180" s="132" t="s">
        <v>860</v>
      </c>
      <c r="D180" s="108" t="s">
        <v>861</v>
      </c>
      <c r="E180" s="225" t="s">
        <v>1083</v>
      </c>
      <c r="F180" s="225">
        <v>126015</v>
      </c>
      <c r="G180" s="225" t="s">
        <v>1083</v>
      </c>
      <c r="H180" s="225" t="s">
        <v>62</v>
      </c>
      <c r="I180" s="225" t="s">
        <v>1083</v>
      </c>
      <c r="J180" s="225" t="s">
        <v>62</v>
      </c>
      <c r="K180" s="225" t="s">
        <v>1083</v>
      </c>
      <c r="L180" s="225">
        <v>126015</v>
      </c>
      <c r="M180" s="225" t="s">
        <v>101</v>
      </c>
      <c r="N180" s="95" t="s">
        <v>101</v>
      </c>
    </row>
    <row r="181" spans="1:14" ht="16.5" customHeight="1" x14ac:dyDescent="0.25">
      <c r="A181" s="132" t="s">
        <v>862</v>
      </c>
      <c r="C181" s="132" t="s">
        <v>863</v>
      </c>
      <c r="D181" s="138" t="s">
        <v>963</v>
      </c>
      <c r="E181" s="225">
        <v>6847</v>
      </c>
      <c r="F181" s="225">
        <v>37696</v>
      </c>
      <c r="G181" s="225">
        <v>6</v>
      </c>
      <c r="H181" s="225" t="s">
        <v>62</v>
      </c>
      <c r="I181" s="225">
        <v>36</v>
      </c>
      <c r="J181" s="225" t="s">
        <v>62</v>
      </c>
      <c r="K181" s="225">
        <v>6805</v>
      </c>
      <c r="L181" s="225">
        <v>37696</v>
      </c>
      <c r="M181" s="225" t="s">
        <v>101</v>
      </c>
      <c r="N181" s="95" t="s">
        <v>101</v>
      </c>
    </row>
    <row r="182" spans="1:14" ht="16.5" customHeight="1" x14ac:dyDescent="0.25">
      <c r="A182" s="132" t="s">
        <v>864</v>
      </c>
      <c r="C182" s="132" t="s">
        <v>865</v>
      </c>
      <c r="D182" s="73" t="s">
        <v>866</v>
      </c>
      <c r="E182" s="225">
        <v>5031</v>
      </c>
      <c r="F182" s="225">
        <v>1838</v>
      </c>
      <c r="G182" s="225">
        <v>1841</v>
      </c>
      <c r="H182" s="225">
        <v>747</v>
      </c>
      <c r="I182" s="225">
        <v>956</v>
      </c>
      <c r="J182" s="225">
        <v>1091</v>
      </c>
      <c r="K182" s="225">
        <v>2234</v>
      </c>
      <c r="L182" s="225" t="s">
        <v>101</v>
      </c>
      <c r="M182" s="225" t="s">
        <v>101</v>
      </c>
      <c r="N182" s="95" t="s">
        <v>101</v>
      </c>
    </row>
    <row r="183" spans="1:14" ht="16.5" customHeight="1" x14ac:dyDescent="0.25">
      <c r="A183" s="132" t="s">
        <v>867</v>
      </c>
      <c r="C183" s="132" t="s">
        <v>868</v>
      </c>
      <c r="D183" s="73" t="s">
        <v>869</v>
      </c>
      <c r="E183" s="225">
        <v>3233</v>
      </c>
      <c r="F183" s="225">
        <v>1014</v>
      </c>
      <c r="G183" s="225">
        <v>718</v>
      </c>
      <c r="H183" s="225">
        <v>419</v>
      </c>
      <c r="I183" s="225">
        <v>374</v>
      </c>
      <c r="J183" s="225">
        <v>595</v>
      </c>
      <c r="K183" s="225">
        <v>2141</v>
      </c>
      <c r="L183" s="225" t="s">
        <v>101</v>
      </c>
      <c r="M183" s="225" t="s">
        <v>101</v>
      </c>
      <c r="N183" s="95" t="s">
        <v>101</v>
      </c>
    </row>
    <row r="184" spans="1:14" ht="16.5" customHeight="1" x14ac:dyDescent="0.25">
      <c r="A184" s="132" t="s">
        <v>870</v>
      </c>
      <c r="C184" s="132" t="s">
        <v>871</v>
      </c>
      <c r="D184" s="94" t="s">
        <v>872</v>
      </c>
      <c r="E184" s="225">
        <v>3660</v>
      </c>
      <c r="F184" s="225">
        <v>2569</v>
      </c>
      <c r="G184" s="225">
        <v>2736</v>
      </c>
      <c r="H184" s="225">
        <v>1449</v>
      </c>
      <c r="I184" s="225">
        <v>924</v>
      </c>
      <c r="J184" s="225">
        <v>1120</v>
      </c>
      <c r="K184" s="225" t="s">
        <v>101</v>
      </c>
      <c r="L184" s="225" t="s">
        <v>101</v>
      </c>
      <c r="M184" s="225" t="s">
        <v>101</v>
      </c>
      <c r="N184" s="95" t="s">
        <v>101</v>
      </c>
    </row>
    <row r="185" spans="1:14" ht="42.75" customHeight="1" x14ac:dyDescent="0.25">
      <c r="C185" s="132" t="s">
        <v>158</v>
      </c>
      <c r="D185" s="101" t="s">
        <v>1165</v>
      </c>
      <c r="E185" s="223" t="s">
        <v>18</v>
      </c>
      <c r="F185" s="223" t="s">
        <v>18</v>
      </c>
      <c r="G185" s="223" t="s">
        <v>18</v>
      </c>
      <c r="H185" s="223" t="s">
        <v>18</v>
      </c>
      <c r="I185" s="223" t="s">
        <v>18</v>
      </c>
      <c r="J185" s="223" t="s">
        <v>18</v>
      </c>
      <c r="K185" s="223" t="s">
        <v>18</v>
      </c>
      <c r="L185" s="223" t="s">
        <v>18</v>
      </c>
      <c r="M185" s="223" t="s">
        <v>18</v>
      </c>
      <c r="N185" s="93" t="s">
        <v>18</v>
      </c>
    </row>
    <row r="186" spans="1:14" x14ac:dyDescent="0.25">
      <c r="A186" s="132" t="s">
        <v>873</v>
      </c>
      <c r="C186" s="132" t="s">
        <v>874</v>
      </c>
      <c r="D186" s="107" t="s">
        <v>875</v>
      </c>
      <c r="E186" s="224" t="s">
        <v>101</v>
      </c>
      <c r="F186" s="224" t="s">
        <v>101</v>
      </c>
      <c r="G186" s="224">
        <v>195.7</v>
      </c>
      <c r="H186" s="224">
        <v>373.9</v>
      </c>
      <c r="I186" s="224">
        <v>109.9</v>
      </c>
      <c r="J186" s="224">
        <v>174.4</v>
      </c>
      <c r="K186" s="224" t="s">
        <v>101</v>
      </c>
      <c r="L186" s="224" t="s">
        <v>101</v>
      </c>
      <c r="M186" s="224" t="s">
        <v>101</v>
      </c>
      <c r="N186" s="92" t="s">
        <v>101</v>
      </c>
    </row>
    <row r="187" spans="1:14" ht="42.75" customHeight="1" x14ac:dyDescent="0.25">
      <c r="C187" s="132" t="s">
        <v>158</v>
      </c>
      <c r="D187" s="113" t="s">
        <v>876</v>
      </c>
      <c r="E187" s="225" t="s">
        <v>18</v>
      </c>
      <c r="F187" s="225" t="s">
        <v>18</v>
      </c>
      <c r="G187" s="225" t="s">
        <v>18</v>
      </c>
      <c r="H187" s="225" t="s">
        <v>18</v>
      </c>
      <c r="I187" s="225" t="s">
        <v>18</v>
      </c>
      <c r="J187" s="225" t="s">
        <v>18</v>
      </c>
      <c r="K187" s="225" t="s">
        <v>18</v>
      </c>
      <c r="L187" s="225" t="s">
        <v>18</v>
      </c>
      <c r="M187" s="225" t="s">
        <v>18</v>
      </c>
      <c r="N187" s="95" t="s">
        <v>18</v>
      </c>
    </row>
    <row r="188" spans="1:14" ht="15.75" customHeight="1" x14ac:dyDescent="0.25">
      <c r="A188" s="132" t="s">
        <v>877</v>
      </c>
      <c r="C188" s="132" t="s">
        <v>878</v>
      </c>
      <c r="D188" s="108" t="s">
        <v>879</v>
      </c>
      <c r="E188" s="224" t="s">
        <v>101</v>
      </c>
      <c r="F188" s="224" t="s">
        <v>101</v>
      </c>
      <c r="G188" s="224">
        <v>311.2</v>
      </c>
      <c r="H188" s="224">
        <v>718.1</v>
      </c>
      <c r="I188" s="224">
        <v>129</v>
      </c>
      <c r="J188" s="224">
        <v>228.3</v>
      </c>
      <c r="K188" s="224" t="s">
        <v>101</v>
      </c>
      <c r="L188" s="224" t="s">
        <v>101</v>
      </c>
      <c r="M188" s="224" t="s">
        <v>101</v>
      </c>
      <c r="N188" s="92" t="s">
        <v>101</v>
      </c>
    </row>
    <row r="189" spans="1:14" ht="16.5" customHeight="1" x14ac:dyDescent="0.25">
      <c r="D189" s="115" t="s">
        <v>918</v>
      </c>
      <c r="E189" s="226"/>
      <c r="F189" s="226"/>
      <c r="G189" s="226"/>
      <c r="H189" s="226"/>
      <c r="I189" s="226"/>
      <c r="J189" s="226"/>
      <c r="K189" s="226"/>
      <c r="L189" s="226"/>
      <c r="M189" s="228"/>
    </row>
    <row r="190" spans="1:14" ht="14.25" customHeight="1" x14ac:dyDescent="0.25">
      <c r="A190" s="132" t="s">
        <v>880</v>
      </c>
      <c r="C190" s="132" t="s">
        <v>881</v>
      </c>
      <c r="D190" s="108" t="s">
        <v>882</v>
      </c>
      <c r="E190" s="224" t="s">
        <v>101</v>
      </c>
      <c r="F190" s="224" t="s">
        <v>101</v>
      </c>
      <c r="G190" s="224" t="s">
        <v>62</v>
      </c>
      <c r="H190" s="224" t="s">
        <v>62</v>
      </c>
      <c r="I190" s="224">
        <v>25</v>
      </c>
      <c r="J190" s="224" t="s">
        <v>62</v>
      </c>
      <c r="K190" s="224" t="s">
        <v>101</v>
      </c>
      <c r="L190" s="224" t="s">
        <v>101</v>
      </c>
      <c r="M190" s="224" t="s">
        <v>101</v>
      </c>
      <c r="N190" s="92" t="s">
        <v>101</v>
      </c>
    </row>
    <row r="191" spans="1:14" ht="14.25" customHeight="1" x14ac:dyDescent="0.25">
      <c r="A191" s="132" t="s">
        <v>883</v>
      </c>
      <c r="C191" s="132" t="s">
        <v>884</v>
      </c>
      <c r="D191" s="108" t="s">
        <v>885</v>
      </c>
      <c r="E191" s="224" t="s">
        <v>101</v>
      </c>
      <c r="F191" s="224" t="s">
        <v>101</v>
      </c>
      <c r="G191" s="224" t="s">
        <v>62</v>
      </c>
      <c r="H191" s="224" t="s">
        <v>62</v>
      </c>
      <c r="I191" s="224" t="s">
        <v>62</v>
      </c>
      <c r="J191" s="224" t="s">
        <v>62</v>
      </c>
      <c r="K191" s="224" t="s">
        <v>101</v>
      </c>
      <c r="L191" s="224" t="s">
        <v>101</v>
      </c>
      <c r="M191" s="224" t="s">
        <v>101</v>
      </c>
      <c r="N191" s="92" t="s">
        <v>101</v>
      </c>
    </row>
    <row r="192" spans="1:14" ht="14.25" customHeight="1" x14ac:dyDescent="0.25">
      <c r="A192" s="132" t="s">
        <v>886</v>
      </c>
      <c r="C192" s="132" t="s">
        <v>887</v>
      </c>
      <c r="D192" s="108" t="s">
        <v>888</v>
      </c>
      <c r="E192" s="224" t="s">
        <v>101</v>
      </c>
      <c r="F192" s="224" t="s">
        <v>101</v>
      </c>
      <c r="G192" s="224">
        <v>93.7</v>
      </c>
      <c r="H192" s="224">
        <v>100.2</v>
      </c>
      <c r="I192" s="224">
        <v>120.5</v>
      </c>
      <c r="J192" s="224">
        <v>164.3</v>
      </c>
      <c r="K192" s="224" t="s">
        <v>101</v>
      </c>
      <c r="L192" s="224" t="s">
        <v>101</v>
      </c>
      <c r="M192" s="224" t="s">
        <v>101</v>
      </c>
      <c r="N192" s="92" t="s">
        <v>101</v>
      </c>
    </row>
    <row r="193" spans="1:14" ht="26.25" x14ac:dyDescent="0.25">
      <c r="A193" s="132" t="s">
        <v>889</v>
      </c>
      <c r="C193" s="132" t="s">
        <v>890</v>
      </c>
      <c r="D193" s="108" t="s">
        <v>1166</v>
      </c>
      <c r="E193" s="224" t="s">
        <v>101</v>
      </c>
      <c r="F193" s="224" t="s">
        <v>101</v>
      </c>
      <c r="G193" s="224">
        <v>135.9</v>
      </c>
      <c r="H193" s="224">
        <v>659.3</v>
      </c>
      <c r="I193" s="224">
        <v>72.599999999999994</v>
      </c>
      <c r="J193" s="224">
        <v>328.7</v>
      </c>
      <c r="K193" s="224" t="s">
        <v>101</v>
      </c>
      <c r="L193" s="224" t="s">
        <v>101</v>
      </c>
      <c r="M193" s="224" t="s">
        <v>101</v>
      </c>
      <c r="N193" s="92" t="s">
        <v>101</v>
      </c>
    </row>
    <row r="194" spans="1:14" ht="26.25" x14ac:dyDescent="0.25">
      <c r="C194" s="132" t="s">
        <v>158</v>
      </c>
      <c r="D194" s="101" t="s">
        <v>891</v>
      </c>
      <c r="E194" s="223" t="s">
        <v>18</v>
      </c>
      <c r="F194" s="223" t="s">
        <v>18</v>
      </c>
      <c r="G194" s="223"/>
      <c r="H194" s="223" t="s">
        <v>18</v>
      </c>
      <c r="I194" s="223"/>
      <c r="J194" s="223" t="s">
        <v>18</v>
      </c>
      <c r="K194" s="223" t="s">
        <v>18</v>
      </c>
      <c r="L194" s="223" t="s">
        <v>18</v>
      </c>
      <c r="M194" s="223" t="s">
        <v>18</v>
      </c>
      <c r="N194" s="93" t="s">
        <v>18</v>
      </c>
    </row>
    <row r="195" spans="1:14" ht="15.75" customHeight="1" x14ac:dyDescent="0.25">
      <c r="A195" s="132" t="s">
        <v>892</v>
      </c>
      <c r="C195" s="132" t="s">
        <v>893</v>
      </c>
      <c r="D195" s="139" t="s">
        <v>964</v>
      </c>
      <c r="E195" s="225" t="s">
        <v>101</v>
      </c>
      <c r="F195" s="225" t="s">
        <v>101</v>
      </c>
      <c r="G195" s="225">
        <v>155</v>
      </c>
      <c r="H195" s="225">
        <v>57</v>
      </c>
      <c r="I195" s="225">
        <v>7</v>
      </c>
      <c r="J195" s="225">
        <v>3</v>
      </c>
      <c r="K195" s="225" t="s">
        <v>101</v>
      </c>
      <c r="L195" s="225" t="s">
        <v>101</v>
      </c>
      <c r="M195" s="225" t="s">
        <v>101</v>
      </c>
      <c r="N195" s="95" t="s">
        <v>101</v>
      </c>
    </row>
    <row r="196" spans="1:14" x14ac:dyDescent="0.25">
      <c r="A196" s="132" t="s">
        <v>894</v>
      </c>
      <c r="C196" s="132" t="s">
        <v>895</v>
      </c>
      <c r="D196" s="139" t="s">
        <v>896</v>
      </c>
      <c r="E196" s="224" t="s">
        <v>101</v>
      </c>
      <c r="F196" s="224" t="s">
        <v>101</v>
      </c>
      <c r="G196" s="224">
        <v>7547.2</v>
      </c>
      <c r="H196" s="224">
        <v>3274.8</v>
      </c>
      <c r="I196" s="224">
        <v>243.9</v>
      </c>
      <c r="J196" s="224">
        <v>335.9</v>
      </c>
      <c r="K196" s="224">
        <v>0.2</v>
      </c>
      <c r="L196" s="224">
        <v>0.3</v>
      </c>
      <c r="M196" s="224">
        <v>19.899999999999999</v>
      </c>
      <c r="N196" s="92">
        <v>20.9</v>
      </c>
    </row>
    <row r="197" spans="1:14" x14ac:dyDescent="0.25">
      <c r="A197" s="132" t="s">
        <v>897</v>
      </c>
      <c r="C197" s="132" t="s">
        <v>898</v>
      </c>
      <c r="D197" s="139" t="s">
        <v>899</v>
      </c>
      <c r="E197" s="224" t="s">
        <v>101</v>
      </c>
      <c r="F197" s="224" t="s">
        <v>101</v>
      </c>
      <c r="G197" s="224">
        <v>7053.9</v>
      </c>
      <c r="H197" s="224">
        <v>3169.2</v>
      </c>
      <c r="I197" s="224">
        <v>240.7</v>
      </c>
      <c r="J197" s="224">
        <v>334.7</v>
      </c>
      <c r="K197" s="224">
        <v>0.2</v>
      </c>
      <c r="L197" s="224">
        <v>0.3</v>
      </c>
      <c r="M197" s="224">
        <v>14.1</v>
      </c>
      <c r="N197" s="92">
        <v>8.3000000000000007</v>
      </c>
    </row>
    <row r="198" spans="1:14" ht="30" customHeight="1" x14ac:dyDescent="0.25">
      <c r="A198" s="132" t="s">
        <v>900</v>
      </c>
      <c r="C198" s="132" t="s">
        <v>901</v>
      </c>
      <c r="D198" s="140" t="s">
        <v>965</v>
      </c>
      <c r="E198" s="92" t="s">
        <v>101</v>
      </c>
      <c r="F198" s="92" t="s">
        <v>101</v>
      </c>
      <c r="G198" s="92">
        <v>2208.9</v>
      </c>
      <c r="H198" s="92">
        <v>2891.2</v>
      </c>
      <c r="I198" s="92">
        <v>136.4</v>
      </c>
      <c r="J198" s="92">
        <v>399.9</v>
      </c>
      <c r="K198" s="92">
        <v>0.19</v>
      </c>
      <c r="L198" s="92">
        <v>0.2</v>
      </c>
      <c r="M198" s="92" t="s">
        <v>1083</v>
      </c>
      <c r="N198" s="92">
        <v>6</v>
      </c>
    </row>
    <row r="199" spans="1:14" ht="29.25" customHeight="1" x14ac:dyDescent="0.25">
      <c r="C199" s="132" t="s">
        <v>158</v>
      </c>
      <c r="D199" s="140" t="s">
        <v>966</v>
      </c>
      <c r="E199" s="225"/>
      <c r="F199" s="225"/>
      <c r="G199" s="225"/>
      <c r="H199" s="225"/>
      <c r="I199" s="225"/>
      <c r="J199" s="225"/>
      <c r="K199" s="225"/>
      <c r="L199" s="225"/>
      <c r="M199" s="225"/>
      <c r="N199" s="95"/>
    </row>
    <row r="200" spans="1:14" x14ac:dyDescent="0.25">
      <c r="A200" s="132" t="s">
        <v>902</v>
      </c>
      <c r="C200" s="132" t="s">
        <v>903</v>
      </c>
      <c r="D200" s="139" t="s">
        <v>904</v>
      </c>
      <c r="E200" s="225" t="s">
        <v>101</v>
      </c>
      <c r="F200" s="225" t="s">
        <v>101</v>
      </c>
      <c r="G200" s="225">
        <v>949</v>
      </c>
      <c r="H200" s="225">
        <v>554</v>
      </c>
      <c r="I200" s="225">
        <v>27</v>
      </c>
      <c r="J200" s="225">
        <v>60</v>
      </c>
      <c r="K200" s="225">
        <v>2</v>
      </c>
      <c r="L200" s="225">
        <v>3</v>
      </c>
      <c r="M200" s="225" t="s">
        <v>62</v>
      </c>
      <c r="N200" s="225" t="s">
        <v>1083</v>
      </c>
    </row>
    <row r="201" spans="1:14" ht="14.25" customHeight="1" x14ac:dyDescent="0.25">
      <c r="A201" s="132" t="s">
        <v>905</v>
      </c>
      <c r="C201" s="132" t="s">
        <v>906</v>
      </c>
      <c r="D201" s="139" t="s">
        <v>907</v>
      </c>
      <c r="E201" s="225" t="s">
        <v>101</v>
      </c>
      <c r="F201" s="225" t="s">
        <v>101</v>
      </c>
      <c r="G201" s="225">
        <v>445</v>
      </c>
      <c r="H201" s="225">
        <v>288</v>
      </c>
      <c r="I201" s="225">
        <v>11</v>
      </c>
      <c r="J201" s="225">
        <v>34</v>
      </c>
      <c r="K201" s="225">
        <v>1</v>
      </c>
      <c r="L201" s="225">
        <v>2</v>
      </c>
      <c r="M201" s="225" t="s">
        <v>62</v>
      </c>
      <c r="N201" s="225" t="s">
        <v>1083</v>
      </c>
    </row>
    <row r="202" spans="1:14" ht="14.25" customHeight="1" x14ac:dyDescent="0.25">
      <c r="A202" s="132" t="s">
        <v>908</v>
      </c>
      <c r="C202" s="132" t="s">
        <v>909</v>
      </c>
      <c r="D202" s="139" t="s">
        <v>910</v>
      </c>
      <c r="E202" s="225" t="s">
        <v>101</v>
      </c>
      <c r="F202" s="225" t="s">
        <v>101</v>
      </c>
      <c r="G202" s="225">
        <v>1205</v>
      </c>
      <c r="H202" s="225">
        <v>3932</v>
      </c>
      <c r="I202" s="225">
        <v>71</v>
      </c>
      <c r="J202" s="225">
        <v>36</v>
      </c>
      <c r="K202" s="225">
        <v>3</v>
      </c>
      <c r="L202" s="225">
        <v>4</v>
      </c>
      <c r="M202" s="225" t="s">
        <v>62</v>
      </c>
      <c r="N202" s="225" t="s">
        <v>1083</v>
      </c>
    </row>
    <row r="203" spans="1:14" ht="14.25" customHeight="1" x14ac:dyDescent="0.25">
      <c r="A203" s="132" t="s">
        <v>911</v>
      </c>
      <c r="C203" s="132" t="s">
        <v>912</v>
      </c>
      <c r="D203" s="141" t="s">
        <v>913</v>
      </c>
      <c r="E203" s="229" t="s">
        <v>101</v>
      </c>
      <c r="F203" s="229" t="s">
        <v>101</v>
      </c>
      <c r="G203" s="229">
        <v>426945</v>
      </c>
      <c r="H203" s="229">
        <v>232203</v>
      </c>
      <c r="I203" s="229">
        <v>213</v>
      </c>
      <c r="J203" s="229">
        <v>641</v>
      </c>
      <c r="K203" s="229">
        <v>18</v>
      </c>
      <c r="L203" s="229">
        <v>21</v>
      </c>
      <c r="M203" s="229" t="s">
        <v>62</v>
      </c>
      <c r="N203" s="116">
        <v>23</v>
      </c>
    </row>
    <row r="204" spans="1:14" ht="14.25" customHeight="1" x14ac:dyDescent="0.25">
      <c r="D204" s="283" t="s">
        <v>919</v>
      </c>
      <c r="E204" s="284"/>
      <c r="F204" s="284"/>
      <c r="G204" s="284"/>
      <c r="H204" s="284"/>
      <c r="I204" s="284"/>
      <c r="J204" s="284"/>
      <c r="K204" s="284"/>
      <c r="L204" s="284"/>
      <c r="M204" s="228"/>
    </row>
    <row r="205" spans="1:14" ht="14.25" customHeight="1" x14ac:dyDescent="0.25">
      <c r="D205" s="283" t="s">
        <v>920</v>
      </c>
      <c r="E205" s="284"/>
      <c r="F205" s="284"/>
      <c r="G205" s="284"/>
      <c r="H205" s="284"/>
      <c r="I205" s="228"/>
    </row>
    <row r="206" spans="1:14" ht="14.25" customHeight="1" x14ac:dyDescent="0.25">
      <c r="D206" s="283" t="s">
        <v>921</v>
      </c>
      <c r="E206" s="284"/>
      <c r="F206" s="284"/>
      <c r="G206" s="284"/>
      <c r="H206" s="284"/>
      <c r="I206" s="284"/>
      <c r="J206" s="284"/>
      <c r="K206" s="284"/>
      <c r="L206" s="284"/>
      <c r="M206" s="228"/>
    </row>
  </sheetData>
  <mergeCells count="19">
    <mergeCell ref="D1:N1"/>
    <mergeCell ref="D2:N2"/>
    <mergeCell ref="D4:D7"/>
    <mergeCell ref="E4:F6"/>
    <mergeCell ref="G4:N4"/>
    <mergeCell ref="G5:H6"/>
    <mergeCell ref="I5:J6"/>
    <mergeCell ref="K5:L6"/>
    <mergeCell ref="M5:N6"/>
    <mergeCell ref="I25:J26"/>
    <mergeCell ref="K25:L26"/>
    <mergeCell ref="M25:N26"/>
    <mergeCell ref="D205:H205"/>
    <mergeCell ref="D206:L206"/>
    <mergeCell ref="D204:L204"/>
    <mergeCell ref="D24:D27"/>
    <mergeCell ref="E24:F26"/>
    <mergeCell ref="G24:N24"/>
    <mergeCell ref="G25:H26"/>
  </mergeCells>
  <printOptions horizontalCentered="1"/>
  <pageMargins left="0.82677165354330717" right="0.82677165354330717" top="0.74803149606299213" bottom="0.35433070866141736" header="0.31496062992125984" footer="0.31496062992125984"/>
  <pageSetup paperSize="9" fitToHeight="0" orientation="landscape" r:id="rId1"/>
  <headerFooter>
    <oddHeader>&amp;C&amp;P</oddHeader>
  </headerFooter>
  <colBreaks count="2" manualBreakCount="2">
    <brk id="14" max="212" man="1"/>
    <brk id="27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"/>
  <sheetViews>
    <sheetView view="pageBreakPreview" topLeftCell="D1" zoomScale="85" zoomScaleNormal="100" zoomScaleSheetLayoutView="85" workbookViewId="0">
      <selection activeCell="D1" sqref="D1:N1"/>
    </sheetView>
  </sheetViews>
  <sheetFormatPr defaultColWidth="9.140625" defaultRowHeight="12.75" x14ac:dyDescent="0.2"/>
  <cols>
    <col min="1" max="3" width="0" hidden="1" customWidth="1"/>
    <col min="4" max="4" width="24" style="1" customWidth="1"/>
    <col min="5" max="5" width="9.42578125" style="1" customWidth="1"/>
    <col min="6" max="6" width="10.85546875" style="1" customWidth="1"/>
    <col min="7" max="7" width="9.28515625" style="1" customWidth="1"/>
    <col min="8" max="8" width="8.85546875" style="1" customWidth="1"/>
    <col min="9" max="9" width="9.5703125" style="1" customWidth="1"/>
    <col min="10" max="10" width="12" style="1" customWidth="1"/>
    <col min="11" max="11" width="8.28515625" style="1" customWidth="1"/>
    <col min="12" max="12" width="12.7109375" style="1" customWidth="1"/>
    <col min="13" max="13" width="12.140625" style="1" customWidth="1"/>
    <col min="14" max="14" width="13" style="1" customWidth="1"/>
    <col min="15" max="15" width="9.140625" style="7" customWidth="1"/>
    <col min="16" max="16384" width="9.140625" style="7"/>
  </cols>
  <sheetData>
    <row r="1" spans="1:14" x14ac:dyDescent="0.2">
      <c r="D1" s="293" t="s">
        <v>36</v>
      </c>
      <c r="E1" s="293"/>
      <c r="F1" s="293"/>
      <c r="G1" s="293"/>
      <c r="H1" s="293"/>
      <c r="I1" s="293"/>
      <c r="J1" s="293"/>
      <c r="K1" s="293"/>
      <c r="L1" s="293"/>
      <c r="M1" s="293"/>
      <c r="N1" s="293"/>
    </row>
    <row r="2" spans="1:14" x14ac:dyDescent="0.2">
      <c r="D2" s="290" t="s">
        <v>35</v>
      </c>
      <c r="E2" s="290"/>
      <c r="F2" s="290"/>
      <c r="G2" s="290"/>
      <c r="H2" s="290"/>
      <c r="I2" s="290"/>
      <c r="J2" s="290"/>
      <c r="K2" s="290"/>
      <c r="L2" s="290"/>
      <c r="M2" s="290"/>
      <c r="N2" s="290"/>
    </row>
    <row r="3" spans="1:14" x14ac:dyDescent="0.2">
      <c r="D3" s="2"/>
      <c r="E3" s="3"/>
      <c r="F3" s="3"/>
      <c r="G3" s="3"/>
      <c r="H3" s="3"/>
      <c r="I3" s="3"/>
      <c r="J3" s="3"/>
      <c r="K3" s="3"/>
      <c r="L3" s="3"/>
      <c r="M3" s="4"/>
    </row>
    <row r="4" spans="1:14" x14ac:dyDescent="0.2">
      <c r="D4" s="294"/>
      <c r="E4" s="291" t="s">
        <v>0</v>
      </c>
      <c r="F4" s="291" t="s">
        <v>37</v>
      </c>
      <c r="G4" s="291" t="s">
        <v>1</v>
      </c>
      <c r="H4" s="291"/>
      <c r="I4" s="291"/>
      <c r="J4" s="291"/>
      <c r="K4" s="291"/>
      <c r="L4" s="291" t="s">
        <v>38</v>
      </c>
      <c r="M4" s="291" t="s">
        <v>2</v>
      </c>
      <c r="N4" s="291"/>
    </row>
    <row r="5" spans="1:14" ht="78.75" customHeight="1" x14ac:dyDescent="0.2">
      <c r="D5" s="294"/>
      <c r="E5" s="291"/>
      <c r="F5" s="292"/>
      <c r="G5" s="35" t="s">
        <v>3</v>
      </c>
      <c r="H5" s="35" t="s">
        <v>4</v>
      </c>
      <c r="I5" s="35" t="s">
        <v>5</v>
      </c>
      <c r="J5" s="35" t="s">
        <v>6</v>
      </c>
      <c r="K5" s="35" t="s">
        <v>7</v>
      </c>
      <c r="L5" s="292"/>
      <c r="M5" s="35" t="s">
        <v>39</v>
      </c>
      <c r="N5" s="35" t="s">
        <v>8</v>
      </c>
    </row>
    <row r="6" spans="1:14" s="5" customFormat="1" ht="38.25" x14ac:dyDescent="0.2">
      <c r="A6" s="5" t="s">
        <v>17</v>
      </c>
      <c r="C6" s="5" t="s">
        <v>16</v>
      </c>
      <c r="D6" s="41" t="s">
        <v>9</v>
      </c>
      <c r="E6" s="42">
        <v>2176106.4</v>
      </c>
      <c r="F6" s="42">
        <v>2106395.5</v>
      </c>
      <c r="G6" s="42">
        <v>1712452.4</v>
      </c>
      <c r="H6" s="42">
        <v>31954</v>
      </c>
      <c r="I6" s="42">
        <v>70379.600000000006</v>
      </c>
      <c r="J6" s="42">
        <v>5825.4</v>
      </c>
      <c r="K6" s="42">
        <v>285784.2</v>
      </c>
      <c r="L6" s="42">
        <v>1765567.8</v>
      </c>
      <c r="M6" s="42">
        <v>5106.3</v>
      </c>
      <c r="N6" s="42">
        <v>3559.1</v>
      </c>
    </row>
    <row r="7" spans="1:14" s="5" customFormat="1" ht="18" customHeight="1" x14ac:dyDescent="0.2">
      <c r="C7" s="5" t="s">
        <v>18</v>
      </c>
      <c r="D7" s="43" t="s">
        <v>10</v>
      </c>
      <c r="E7" s="44"/>
      <c r="F7" s="44"/>
      <c r="G7" s="44"/>
      <c r="H7" s="44"/>
      <c r="I7" s="44"/>
      <c r="J7" s="44"/>
      <c r="K7" s="44"/>
      <c r="L7" s="44"/>
      <c r="M7" s="44"/>
      <c r="N7" s="44"/>
    </row>
    <row r="8" spans="1:14" s="5" customFormat="1" ht="24.75" customHeight="1" x14ac:dyDescent="0.2">
      <c r="A8" s="5" t="s">
        <v>20</v>
      </c>
      <c r="C8" s="5" t="s">
        <v>19</v>
      </c>
      <c r="D8" s="43" t="s">
        <v>11</v>
      </c>
      <c r="E8" s="45">
        <v>1647211.1</v>
      </c>
      <c r="F8" s="45">
        <v>1594120.6</v>
      </c>
      <c r="G8" s="45">
        <v>1274610</v>
      </c>
      <c r="H8" s="45">
        <v>22030.3</v>
      </c>
      <c r="I8" s="45">
        <v>63157</v>
      </c>
      <c r="J8" s="45">
        <v>2940.5</v>
      </c>
      <c r="K8" s="45">
        <v>231382.8</v>
      </c>
      <c r="L8" s="45">
        <v>1311906.3</v>
      </c>
      <c r="M8" s="45">
        <v>3993.7</v>
      </c>
      <c r="N8" s="45">
        <v>2872.5</v>
      </c>
    </row>
    <row r="9" spans="1:14" s="5" customFormat="1" ht="55.5" customHeight="1" x14ac:dyDescent="0.2">
      <c r="A9" s="5" t="s">
        <v>22</v>
      </c>
      <c r="C9" s="5" t="s">
        <v>21</v>
      </c>
      <c r="D9" s="43" t="s">
        <v>12</v>
      </c>
      <c r="E9" s="45">
        <v>409430.5</v>
      </c>
      <c r="F9" s="45">
        <v>408017.8</v>
      </c>
      <c r="G9" s="45">
        <v>380759.3</v>
      </c>
      <c r="H9" s="45">
        <v>4439.7</v>
      </c>
      <c r="I9" s="45">
        <v>7102.7</v>
      </c>
      <c r="J9" s="45">
        <v>53.7</v>
      </c>
      <c r="K9" s="45">
        <v>15662.4</v>
      </c>
      <c r="L9" s="45">
        <v>388143.2</v>
      </c>
      <c r="M9" s="45">
        <v>1112.5999999999999</v>
      </c>
      <c r="N9" s="45">
        <v>686.6</v>
      </c>
    </row>
    <row r="10" spans="1:14" s="6" customFormat="1" ht="24" customHeight="1" x14ac:dyDescent="0.25">
      <c r="A10" s="6" t="s">
        <v>24</v>
      </c>
      <c r="C10" s="6" t="s">
        <v>23</v>
      </c>
      <c r="D10" s="46" t="s">
        <v>13</v>
      </c>
      <c r="E10" s="47">
        <v>119464.8</v>
      </c>
      <c r="F10" s="47">
        <v>104257.2</v>
      </c>
      <c r="G10" s="47">
        <v>57083</v>
      </c>
      <c r="H10" s="47">
        <v>5484.1</v>
      </c>
      <c r="I10" s="47">
        <v>119.9</v>
      </c>
      <c r="J10" s="47">
        <v>2831.2</v>
      </c>
      <c r="K10" s="47">
        <v>38738.9</v>
      </c>
      <c r="L10" s="47">
        <v>65518.2</v>
      </c>
      <c r="M10" s="48" t="s">
        <v>14</v>
      </c>
      <c r="N10" s="48" t="s">
        <v>14</v>
      </c>
    </row>
  </sheetData>
  <mergeCells count="8">
    <mergeCell ref="D2:N2"/>
    <mergeCell ref="G4:K4"/>
    <mergeCell ref="L4:L5"/>
    <mergeCell ref="M4:N4"/>
    <mergeCell ref="D1:N1"/>
    <mergeCell ref="D4:D5"/>
    <mergeCell ref="E4:E5"/>
    <mergeCell ref="F4:F5"/>
  </mergeCells>
  <printOptions horizontalCentered="1"/>
  <pageMargins left="0.82677165354330717" right="0.82677165354330717" top="0.74803149606299213" bottom="0.35433070866141736" header="0.31496062992125984" footer="0.31496062992125984"/>
  <pageSetup paperSize="9" fitToHeight="0" orientation="landscape" r:id="rId1"/>
  <headerFooter>
    <oddHeader>&amp;C&amp;P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view="pageBreakPreview" topLeftCell="D1" zoomScale="85" zoomScaleNormal="100" zoomScaleSheetLayoutView="85" workbookViewId="0">
      <selection activeCell="D1" sqref="D1:M1"/>
    </sheetView>
  </sheetViews>
  <sheetFormatPr defaultColWidth="9.140625" defaultRowHeight="12.75" x14ac:dyDescent="0.2"/>
  <cols>
    <col min="1" max="3" width="0" hidden="1" customWidth="1"/>
    <col min="4" max="4" width="30.28515625" style="1" customWidth="1"/>
    <col min="5" max="5" width="10.7109375" style="1" customWidth="1"/>
    <col min="6" max="6" width="8.5703125" style="1" customWidth="1"/>
    <col min="7" max="7" width="10.28515625" style="1" customWidth="1"/>
    <col min="8" max="8" width="10" style="1" customWidth="1"/>
    <col min="9" max="9" width="12.42578125" style="1" customWidth="1"/>
    <col min="10" max="10" width="8.5703125" style="1" customWidth="1"/>
    <col min="11" max="11" width="13.140625" style="1" customWidth="1"/>
    <col min="12" max="12" width="12.5703125" style="1" customWidth="1"/>
    <col min="13" max="13" width="13.5703125" style="1" customWidth="1"/>
    <col min="14" max="16384" width="9.140625" style="1"/>
  </cols>
  <sheetData>
    <row r="1" spans="1:13" ht="15" customHeight="1" x14ac:dyDescent="0.2">
      <c r="D1" s="295" t="s">
        <v>40</v>
      </c>
      <c r="E1" s="295"/>
      <c r="F1" s="295"/>
      <c r="G1" s="295"/>
      <c r="H1" s="295"/>
      <c r="I1" s="295"/>
      <c r="J1" s="295"/>
      <c r="K1" s="295"/>
      <c r="L1" s="295"/>
      <c r="M1" s="295"/>
    </row>
    <row r="2" spans="1:13" hidden="1" x14ac:dyDescent="0.2">
      <c r="D2" s="8" t="s">
        <v>15</v>
      </c>
      <c r="E2" s="8"/>
      <c r="F2" s="8"/>
      <c r="G2" s="8"/>
      <c r="H2" s="8"/>
      <c r="I2" s="8"/>
      <c r="J2" s="8"/>
      <c r="K2" s="8"/>
      <c r="L2" s="8"/>
      <c r="M2" s="8"/>
    </row>
    <row r="3" spans="1:13" ht="15" customHeight="1" x14ac:dyDescent="0.2">
      <c r="D3" s="296" t="s">
        <v>41</v>
      </c>
      <c r="E3" s="296"/>
      <c r="F3" s="296"/>
      <c r="G3" s="296"/>
      <c r="H3" s="296"/>
      <c r="I3" s="296"/>
      <c r="J3" s="296"/>
      <c r="K3" s="296"/>
      <c r="L3" s="296"/>
      <c r="M3" s="296"/>
    </row>
    <row r="4" spans="1:13" ht="15" customHeight="1" x14ac:dyDescent="0.2">
      <c r="D4" s="9"/>
      <c r="F4" s="10"/>
      <c r="G4" s="10"/>
      <c r="H4" s="10"/>
      <c r="I4" s="10"/>
      <c r="J4" s="10"/>
      <c r="K4" s="10"/>
      <c r="L4" s="10"/>
      <c r="M4" s="11"/>
    </row>
    <row r="5" spans="1:13" ht="15.75" customHeight="1" x14ac:dyDescent="0.2">
      <c r="D5" s="291"/>
      <c r="E5" s="291" t="s">
        <v>67</v>
      </c>
      <c r="F5" s="297" t="s">
        <v>1</v>
      </c>
      <c r="G5" s="297"/>
      <c r="H5" s="297"/>
      <c r="I5" s="297"/>
      <c r="J5" s="297"/>
      <c r="K5" s="291" t="s">
        <v>42</v>
      </c>
      <c r="L5" s="291" t="s">
        <v>43</v>
      </c>
      <c r="M5" s="291"/>
    </row>
    <row r="6" spans="1:13" ht="75" customHeight="1" x14ac:dyDescent="0.2">
      <c r="D6" s="291"/>
      <c r="E6" s="291"/>
      <c r="F6" s="35" t="s">
        <v>3</v>
      </c>
      <c r="G6" s="35" t="s">
        <v>4</v>
      </c>
      <c r="H6" s="35" t="s">
        <v>5</v>
      </c>
      <c r="I6" s="35" t="s">
        <v>6</v>
      </c>
      <c r="J6" s="35" t="s">
        <v>7</v>
      </c>
      <c r="K6" s="291"/>
      <c r="L6" s="35" t="s">
        <v>39</v>
      </c>
      <c r="M6" s="35" t="s">
        <v>8</v>
      </c>
    </row>
    <row r="7" spans="1:13" ht="38.25" hidden="1" x14ac:dyDescent="0.2">
      <c r="D7" s="35"/>
      <c r="E7" s="35" t="s">
        <v>26</v>
      </c>
      <c r="F7" s="35" t="s">
        <v>27</v>
      </c>
      <c r="G7" s="35" t="s">
        <v>28</v>
      </c>
      <c r="H7" s="35" t="s">
        <v>29</v>
      </c>
      <c r="I7" s="35" t="s">
        <v>30</v>
      </c>
      <c r="J7" s="35" t="s">
        <v>31</v>
      </c>
      <c r="K7" s="35" t="s">
        <v>32</v>
      </c>
      <c r="L7" s="35" t="s">
        <v>33</v>
      </c>
      <c r="M7" s="35" t="s">
        <v>34</v>
      </c>
    </row>
    <row r="8" spans="1:13" ht="25.5" customHeight="1" x14ac:dyDescent="0.2">
      <c r="A8" t="s">
        <v>17</v>
      </c>
      <c r="C8" t="s">
        <v>44</v>
      </c>
      <c r="D8" s="49" t="s">
        <v>9</v>
      </c>
      <c r="E8" s="42">
        <v>100</v>
      </c>
      <c r="F8" s="42">
        <v>100</v>
      </c>
      <c r="G8" s="42">
        <v>100</v>
      </c>
      <c r="H8" s="42">
        <v>100</v>
      </c>
      <c r="I8" s="42">
        <v>100</v>
      </c>
      <c r="J8" s="42">
        <v>100</v>
      </c>
      <c r="K8" s="42">
        <v>100</v>
      </c>
      <c r="L8" s="42">
        <v>100</v>
      </c>
      <c r="M8" s="42">
        <v>100</v>
      </c>
    </row>
    <row r="9" spans="1:13" ht="18.75" customHeight="1" x14ac:dyDescent="0.2">
      <c r="C9" t="s">
        <v>18</v>
      </c>
      <c r="D9" s="43" t="s">
        <v>45</v>
      </c>
      <c r="E9" s="50" t="s">
        <v>18</v>
      </c>
      <c r="F9" s="50" t="s">
        <v>18</v>
      </c>
      <c r="G9" s="50" t="s">
        <v>18</v>
      </c>
      <c r="H9" s="50" t="s">
        <v>18</v>
      </c>
      <c r="I9" s="50" t="s">
        <v>18</v>
      </c>
      <c r="J9" s="50" t="s">
        <v>18</v>
      </c>
      <c r="K9" s="50" t="s">
        <v>18</v>
      </c>
      <c r="L9" s="50" t="s">
        <v>18</v>
      </c>
      <c r="M9" s="50" t="s">
        <v>18</v>
      </c>
    </row>
    <row r="10" spans="1:13" ht="27" customHeight="1" x14ac:dyDescent="0.2">
      <c r="A10" t="s">
        <v>20</v>
      </c>
      <c r="C10" t="s">
        <v>46</v>
      </c>
      <c r="D10" s="43" t="s">
        <v>47</v>
      </c>
      <c r="E10" s="45">
        <v>75.7</v>
      </c>
      <c r="F10" s="45">
        <v>74.400000000000006</v>
      </c>
      <c r="G10" s="45">
        <v>68.900000000000006</v>
      </c>
      <c r="H10" s="45">
        <v>89.7</v>
      </c>
      <c r="I10" s="45">
        <v>50.5</v>
      </c>
      <c r="J10" s="45">
        <v>80.900000000000006</v>
      </c>
      <c r="K10" s="45">
        <v>74.3</v>
      </c>
      <c r="L10" s="45">
        <v>78.2</v>
      </c>
      <c r="M10" s="45">
        <v>80.7</v>
      </c>
    </row>
    <row r="11" spans="1:13" ht="69.75" customHeight="1" x14ac:dyDescent="0.2">
      <c r="A11" t="s">
        <v>22</v>
      </c>
      <c r="C11" t="s">
        <v>48</v>
      </c>
      <c r="D11" s="54" t="s">
        <v>49</v>
      </c>
      <c r="E11" s="45">
        <v>50</v>
      </c>
      <c r="F11" s="45">
        <v>48.2</v>
      </c>
      <c r="G11" s="45">
        <v>38.6</v>
      </c>
      <c r="H11" s="45">
        <v>58.5</v>
      </c>
      <c r="I11" s="45">
        <v>33.4</v>
      </c>
      <c r="J11" s="45">
        <v>60.4</v>
      </c>
      <c r="K11" s="45">
        <v>47.8</v>
      </c>
      <c r="L11" s="45">
        <v>51.7</v>
      </c>
      <c r="M11" s="45">
        <v>74.2</v>
      </c>
    </row>
    <row r="12" spans="1:13" ht="21.75" customHeight="1" x14ac:dyDescent="0.2">
      <c r="A12" t="s">
        <v>24</v>
      </c>
      <c r="C12" t="s">
        <v>50</v>
      </c>
      <c r="D12" s="54" t="s">
        <v>51</v>
      </c>
      <c r="E12" s="45">
        <v>23.3</v>
      </c>
      <c r="F12" s="45">
        <v>24.4</v>
      </c>
      <c r="G12" s="45">
        <v>27.1</v>
      </c>
      <c r="H12" s="45">
        <v>30.8</v>
      </c>
      <c r="I12" s="45">
        <v>17</v>
      </c>
      <c r="J12" s="45">
        <v>14.3</v>
      </c>
      <c r="K12" s="45">
        <v>24.7</v>
      </c>
      <c r="L12" s="45">
        <v>22.2</v>
      </c>
      <c r="M12" s="45">
        <v>2</v>
      </c>
    </row>
    <row r="13" spans="1:13" ht="69" customHeight="1" x14ac:dyDescent="0.2">
      <c r="A13" t="s">
        <v>52</v>
      </c>
      <c r="C13" t="s">
        <v>53</v>
      </c>
      <c r="D13" s="54" t="s">
        <v>54</v>
      </c>
      <c r="E13" s="45">
        <v>2.4</v>
      </c>
      <c r="F13" s="45">
        <v>1.8</v>
      </c>
      <c r="G13" s="45">
        <v>3.2</v>
      </c>
      <c r="H13" s="45">
        <v>0.4</v>
      </c>
      <c r="I13" s="45">
        <v>0.1</v>
      </c>
      <c r="J13" s="45">
        <v>6.2</v>
      </c>
      <c r="K13" s="45">
        <v>1.8</v>
      </c>
      <c r="L13" s="45">
        <v>4.3</v>
      </c>
      <c r="M13" s="45">
        <v>4.5</v>
      </c>
    </row>
    <row r="14" spans="1:13" ht="51" customHeight="1" x14ac:dyDescent="0.2">
      <c r="A14" t="s">
        <v>55</v>
      </c>
      <c r="C14" t="s">
        <v>56</v>
      </c>
      <c r="D14" s="43" t="s">
        <v>12</v>
      </c>
      <c r="E14" s="45">
        <v>19.399999999999999</v>
      </c>
      <c r="F14" s="45">
        <v>22.3</v>
      </c>
      <c r="G14" s="45">
        <v>13.9</v>
      </c>
      <c r="H14" s="45">
        <v>10.1</v>
      </c>
      <c r="I14" s="45">
        <v>0.9</v>
      </c>
      <c r="J14" s="45">
        <v>5.5</v>
      </c>
      <c r="K14" s="45">
        <v>22</v>
      </c>
      <c r="L14" s="45">
        <v>21.8</v>
      </c>
      <c r="M14" s="45">
        <v>19.3</v>
      </c>
    </row>
    <row r="15" spans="1:13" ht="49.5" customHeight="1" x14ac:dyDescent="0.2">
      <c r="A15" t="s">
        <v>57</v>
      </c>
      <c r="C15" t="s">
        <v>58</v>
      </c>
      <c r="D15" s="54" t="s">
        <v>636</v>
      </c>
      <c r="E15" s="45">
        <v>18.399999999999999</v>
      </c>
      <c r="F15" s="45">
        <v>21.3</v>
      </c>
      <c r="G15" s="45">
        <v>12.2</v>
      </c>
      <c r="H15" s="45">
        <v>9.8000000000000007</v>
      </c>
      <c r="I15" s="45">
        <v>0.9</v>
      </c>
      <c r="J15" s="45">
        <v>4</v>
      </c>
      <c r="K15" s="45">
        <v>21.1</v>
      </c>
      <c r="L15" s="45">
        <v>21.8</v>
      </c>
      <c r="M15" s="45">
        <v>19.3</v>
      </c>
    </row>
    <row r="16" spans="1:13" ht="31.5" customHeight="1" x14ac:dyDescent="0.2">
      <c r="A16" t="s">
        <v>59</v>
      </c>
      <c r="C16" t="s">
        <v>60</v>
      </c>
      <c r="D16" s="54" t="s">
        <v>61</v>
      </c>
      <c r="E16" s="45">
        <v>1</v>
      </c>
      <c r="F16" s="45">
        <v>1</v>
      </c>
      <c r="G16" s="45">
        <v>1.7</v>
      </c>
      <c r="H16" s="45">
        <v>0.3</v>
      </c>
      <c r="I16" s="45" t="s">
        <v>62</v>
      </c>
      <c r="J16" s="45">
        <v>1.5</v>
      </c>
      <c r="K16" s="45">
        <v>0.9</v>
      </c>
      <c r="L16" s="45" t="s">
        <v>62</v>
      </c>
      <c r="M16" s="45" t="s">
        <v>62</v>
      </c>
    </row>
    <row r="17" spans="1:13" ht="24" customHeight="1" x14ac:dyDescent="0.2">
      <c r="A17" t="s">
        <v>63</v>
      </c>
      <c r="C17" t="s">
        <v>64</v>
      </c>
      <c r="D17" s="46" t="s">
        <v>13</v>
      </c>
      <c r="E17" s="47">
        <v>4.9000000000000004</v>
      </c>
      <c r="F17" s="47">
        <v>3.3</v>
      </c>
      <c r="G17" s="47">
        <v>17.2</v>
      </c>
      <c r="H17" s="47">
        <v>0.2</v>
      </c>
      <c r="I17" s="47">
        <v>48.6</v>
      </c>
      <c r="J17" s="47">
        <v>13.6</v>
      </c>
      <c r="K17" s="47">
        <v>3.7</v>
      </c>
      <c r="L17" s="48" t="s">
        <v>14</v>
      </c>
      <c r="M17" s="48" t="s">
        <v>14</v>
      </c>
    </row>
  </sheetData>
  <mergeCells count="7">
    <mergeCell ref="D1:M1"/>
    <mergeCell ref="D3:M3"/>
    <mergeCell ref="D5:D6"/>
    <mergeCell ref="E5:E6"/>
    <mergeCell ref="F5:J5"/>
    <mergeCell ref="K5:K6"/>
    <mergeCell ref="L5:M5"/>
  </mergeCells>
  <printOptions horizontalCentered="1"/>
  <pageMargins left="0.82677165354330717" right="0.82677165354330717" top="0.74803149606299213" bottom="0.35433070866141736" header="0.31496062992125984" footer="0.31496062992125984"/>
  <pageSetup paperSize="9" orientation="landscape" r:id="rId1"/>
  <headerFooter>
    <oddHeader>&amp;C&amp;P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view="pageBreakPreview" topLeftCell="D1" zoomScale="85" zoomScaleNormal="100" zoomScaleSheetLayoutView="85" workbookViewId="0">
      <selection activeCell="D1" sqref="D1:M1"/>
    </sheetView>
  </sheetViews>
  <sheetFormatPr defaultColWidth="9.140625" defaultRowHeight="12.75" x14ac:dyDescent="0.2"/>
  <cols>
    <col min="1" max="3" width="0" hidden="1" customWidth="1"/>
    <col min="4" max="4" width="30.5703125" style="1" customWidth="1"/>
    <col min="5" max="5" width="10.7109375" style="1" customWidth="1"/>
    <col min="6" max="6" width="8.5703125" style="1" customWidth="1"/>
    <col min="7" max="7" width="10.28515625" style="1" customWidth="1"/>
    <col min="8" max="8" width="10" style="1" customWidth="1"/>
    <col min="9" max="9" width="12.42578125" style="1" customWidth="1"/>
    <col min="10" max="10" width="8.5703125" style="1" customWidth="1"/>
    <col min="11" max="11" width="13.140625" style="1" customWidth="1"/>
    <col min="12" max="12" width="12.5703125" style="1" customWidth="1"/>
    <col min="13" max="13" width="13.5703125" style="1" customWidth="1"/>
    <col min="14" max="16384" width="9.140625" style="1"/>
  </cols>
  <sheetData>
    <row r="1" spans="1:13" ht="15" customHeight="1" x14ac:dyDescent="0.2">
      <c r="A1" s="142" t="s">
        <v>967</v>
      </c>
      <c r="D1" s="298" t="s">
        <v>65</v>
      </c>
      <c r="E1" s="298"/>
      <c r="F1" s="298"/>
      <c r="G1" s="298"/>
      <c r="H1" s="298"/>
      <c r="I1" s="298"/>
      <c r="J1" s="298"/>
      <c r="K1" s="298"/>
      <c r="L1" s="298"/>
      <c r="M1" s="298"/>
    </row>
    <row r="2" spans="1:13" hidden="1" x14ac:dyDescent="0.2">
      <c r="D2" s="10" t="s">
        <v>15</v>
      </c>
      <c r="E2" s="10"/>
      <c r="F2" s="10"/>
      <c r="G2" s="10"/>
      <c r="H2" s="10"/>
      <c r="I2" s="10"/>
      <c r="J2" s="10"/>
      <c r="K2" s="10"/>
      <c r="L2" s="10"/>
      <c r="M2" s="10"/>
    </row>
    <row r="3" spans="1:13" ht="15" customHeight="1" x14ac:dyDescent="0.2">
      <c r="D3" s="299" t="s">
        <v>66</v>
      </c>
      <c r="E3" s="299"/>
      <c r="F3" s="299"/>
      <c r="G3" s="299"/>
      <c r="H3" s="299"/>
      <c r="I3" s="299"/>
      <c r="J3" s="299"/>
      <c r="K3" s="299"/>
      <c r="L3" s="299"/>
      <c r="M3" s="299"/>
    </row>
    <row r="4" spans="1:13" ht="15" customHeight="1" x14ac:dyDescent="0.2">
      <c r="D4" s="9"/>
      <c r="F4" s="10"/>
      <c r="G4" s="10"/>
      <c r="H4" s="10"/>
      <c r="I4" s="10"/>
      <c r="J4" s="10"/>
      <c r="K4" s="10"/>
      <c r="L4" s="10"/>
      <c r="M4" s="11"/>
    </row>
    <row r="5" spans="1:13" ht="15.75" customHeight="1" x14ac:dyDescent="0.2">
      <c r="D5" s="291"/>
      <c r="E5" s="291" t="s">
        <v>67</v>
      </c>
      <c r="F5" s="297" t="s">
        <v>1</v>
      </c>
      <c r="G5" s="297"/>
      <c r="H5" s="297"/>
      <c r="I5" s="297"/>
      <c r="J5" s="297"/>
      <c r="K5" s="291" t="s">
        <v>42</v>
      </c>
      <c r="L5" s="291" t="s">
        <v>43</v>
      </c>
      <c r="M5" s="291"/>
    </row>
    <row r="6" spans="1:13" ht="76.5" customHeight="1" x14ac:dyDescent="0.2">
      <c r="D6" s="291"/>
      <c r="E6" s="291"/>
      <c r="F6" s="198" t="s">
        <v>3</v>
      </c>
      <c r="G6" s="198" t="s">
        <v>4</v>
      </c>
      <c r="H6" s="198" t="s">
        <v>5</v>
      </c>
      <c r="I6" s="198" t="s">
        <v>6</v>
      </c>
      <c r="J6" s="198" t="s">
        <v>7</v>
      </c>
      <c r="K6" s="291"/>
      <c r="L6" s="35" t="s">
        <v>39</v>
      </c>
      <c r="M6" s="35" t="s">
        <v>8</v>
      </c>
    </row>
    <row r="7" spans="1:13" ht="76.5" hidden="1" x14ac:dyDescent="0.2">
      <c r="D7" s="36"/>
      <c r="E7" s="35" t="s">
        <v>68</v>
      </c>
      <c r="F7" s="35" t="s">
        <v>69</v>
      </c>
      <c r="G7" s="35" t="s">
        <v>70</v>
      </c>
      <c r="H7" s="35" t="s">
        <v>71</v>
      </c>
      <c r="I7" s="35" t="s">
        <v>72</v>
      </c>
      <c r="J7" s="35" t="s">
        <v>73</v>
      </c>
      <c r="K7" s="35" t="s">
        <v>74</v>
      </c>
      <c r="L7" s="35" t="s">
        <v>75</v>
      </c>
      <c r="M7" s="35" t="s">
        <v>76</v>
      </c>
    </row>
    <row r="8" spans="1:13" ht="25.5" customHeight="1" x14ac:dyDescent="0.2">
      <c r="A8" t="s">
        <v>17</v>
      </c>
      <c r="C8" t="s">
        <v>16</v>
      </c>
      <c r="D8" s="49" t="s">
        <v>9</v>
      </c>
      <c r="E8" s="42">
        <v>100</v>
      </c>
      <c r="F8" s="42">
        <v>81.3</v>
      </c>
      <c r="G8" s="42">
        <v>1.5</v>
      </c>
      <c r="H8" s="42">
        <v>3.3</v>
      </c>
      <c r="I8" s="42">
        <v>0.3</v>
      </c>
      <c r="J8" s="42">
        <v>13.6</v>
      </c>
      <c r="K8" s="42">
        <v>83.8</v>
      </c>
      <c r="L8" s="42">
        <v>0.2</v>
      </c>
      <c r="M8" s="42">
        <v>0.2</v>
      </c>
    </row>
    <row r="9" spans="1:13" ht="20.25" customHeight="1" x14ac:dyDescent="0.2">
      <c r="C9" t="s">
        <v>18</v>
      </c>
      <c r="D9" s="43" t="s">
        <v>45</v>
      </c>
      <c r="E9" s="50" t="s">
        <v>18</v>
      </c>
      <c r="F9" s="44" t="s">
        <v>18</v>
      </c>
      <c r="G9" s="44" t="s">
        <v>18</v>
      </c>
      <c r="H9" s="44" t="s">
        <v>18</v>
      </c>
      <c r="I9" s="44" t="s">
        <v>18</v>
      </c>
      <c r="J9" s="44" t="s">
        <v>18</v>
      </c>
      <c r="K9" s="44" t="s">
        <v>18</v>
      </c>
      <c r="L9" s="44" t="s">
        <v>18</v>
      </c>
      <c r="M9" s="44" t="s">
        <v>18</v>
      </c>
    </row>
    <row r="10" spans="1:13" ht="27" customHeight="1" x14ac:dyDescent="0.2">
      <c r="A10" t="s">
        <v>20</v>
      </c>
      <c r="C10" t="s">
        <v>19</v>
      </c>
      <c r="D10" s="43" t="s">
        <v>47</v>
      </c>
      <c r="E10" s="45">
        <v>100</v>
      </c>
      <c r="F10" s="45">
        <v>80</v>
      </c>
      <c r="G10" s="45">
        <v>1.4</v>
      </c>
      <c r="H10" s="45">
        <v>4</v>
      </c>
      <c r="I10" s="45">
        <v>0.2</v>
      </c>
      <c r="J10" s="45">
        <v>14.4</v>
      </c>
      <c r="K10" s="45">
        <v>82.3</v>
      </c>
      <c r="L10" s="45">
        <v>0.3</v>
      </c>
      <c r="M10" s="45">
        <v>0.2</v>
      </c>
    </row>
    <row r="11" spans="1:13" ht="72" customHeight="1" x14ac:dyDescent="0.2">
      <c r="A11" t="s">
        <v>22</v>
      </c>
      <c r="C11" t="s">
        <v>77</v>
      </c>
      <c r="D11" s="54" t="s">
        <v>49</v>
      </c>
      <c r="E11" s="45">
        <v>100</v>
      </c>
      <c r="F11" s="45">
        <v>78.3</v>
      </c>
      <c r="G11" s="45">
        <v>1.2</v>
      </c>
      <c r="H11" s="45">
        <v>3.9</v>
      </c>
      <c r="I11" s="45">
        <v>0.2</v>
      </c>
      <c r="J11" s="45">
        <v>16.399999999999999</v>
      </c>
      <c r="K11" s="45">
        <v>80.099999999999994</v>
      </c>
      <c r="L11" s="45">
        <v>0.3</v>
      </c>
      <c r="M11" s="45">
        <v>0.3</v>
      </c>
    </row>
    <row r="12" spans="1:13" ht="24" customHeight="1" x14ac:dyDescent="0.2">
      <c r="A12" t="s">
        <v>24</v>
      </c>
      <c r="C12" t="s">
        <v>78</v>
      </c>
      <c r="D12" s="54" t="s">
        <v>51</v>
      </c>
      <c r="E12" s="45">
        <v>100</v>
      </c>
      <c r="F12" s="45">
        <v>85.3</v>
      </c>
      <c r="G12" s="45">
        <v>1.8</v>
      </c>
      <c r="H12" s="45">
        <v>4.4000000000000004</v>
      </c>
      <c r="I12" s="45">
        <v>0.2</v>
      </c>
      <c r="J12" s="45">
        <v>8.3000000000000007</v>
      </c>
      <c r="K12" s="45">
        <v>89.1</v>
      </c>
      <c r="L12" s="45">
        <v>0.2</v>
      </c>
      <c r="M12" s="45">
        <v>0</v>
      </c>
    </row>
    <row r="13" spans="1:13" ht="70.5" customHeight="1" x14ac:dyDescent="0.2">
      <c r="A13" t="s">
        <v>52</v>
      </c>
      <c r="C13" t="s">
        <v>79</v>
      </c>
      <c r="D13" s="54" t="s">
        <v>54</v>
      </c>
      <c r="E13" s="45">
        <v>100</v>
      </c>
      <c r="F13" s="45">
        <v>62.3</v>
      </c>
      <c r="G13" s="45">
        <v>2</v>
      </c>
      <c r="H13" s="45">
        <v>0.5</v>
      </c>
      <c r="I13" s="45">
        <v>0</v>
      </c>
      <c r="J13" s="45">
        <v>35.200000000000003</v>
      </c>
      <c r="K13" s="45">
        <v>62.7</v>
      </c>
      <c r="L13" s="45">
        <v>0.4</v>
      </c>
      <c r="M13" s="45">
        <v>0.3</v>
      </c>
    </row>
    <row r="14" spans="1:13" ht="46.5" customHeight="1" x14ac:dyDescent="0.2">
      <c r="A14" t="s">
        <v>55</v>
      </c>
      <c r="C14" t="s">
        <v>21</v>
      </c>
      <c r="D14" s="43" t="s">
        <v>12</v>
      </c>
      <c r="E14" s="45">
        <v>100</v>
      </c>
      <c r="F14" s="45">
        <v>93.3</v>
      </c>
      <c r="G14" s="45">
        <v>1.1000000000000001</v>
      </c>
      <c r="H14" s="45">
        <v>1.7</v>
      </c>
      <c r="I14" s="45">
        <v>0</v>
      </c>
      <c r="J14" s="45">
        <v>3.9</v>
      </c>
      <c r="K14" s="45">
        <v>95.1</v>
      </c>
      <c r="L14" s="45">
        <v>0.3</v>
      </c>
      <c r="M14" s="45">
        <v>0.2</v>
      </c>
    </row>
    <row r="15" spans="1:13" ht="42" customHeight="1" x14ac:dyDescent="0.2">
      <c r="A15" t="s">
        <v>57</v>
      </c>
      <c r="C15" t="s">
        <v>80</v>
      </c>
      <c r="D15" s="54" t="s">
        <v>635</v>
      </c>
      <c r="E15" s="45">
        <v>100</v>
      </c>
      <c r="F15" s="45">
        <v>94.3</v>
      </c>
      <c r="G15" s="45">
        <v>1</v>
      </c>
      <c r="H15" s="45">
        <v>1.8</v>
      </c>
      <c r="I15" s="45">
        <v>0</v>
      </c>
      <c r="J15" s="45">
        <v>2.9</v>
      </c>
      <c r="K15" s="45">
        <v>96.1</v>
      </c>
      <c r="L15" s="45">
        <v>0.3</v>
      </c>
      <c r="M15" s="45">
        <v>0.2</v>
      </c>
    </row>
    <row r="16" spans="1:13" ht="33" customHeight="1" x14ac:dyDescent="0.2">
      <c r="A16" t="s">
        <v>59</v>
      </c>
      <c r="C16" t="s">
        <v>81</v>
      </c>
      <c r="D16" s="54" t="s">
        <v>61</v>
      </c>
      <c r="E16" s="45">
        <v>100</v>
      </c>
      <c r="F16" s="45">
        <v>76.5</v>
      </c>
      <c r="G16" s="45">
        <v>2.6</v>
      </c>
      <c r="H16" s="45">
        <v>0.9</v>
      </c>
      <c r="I16" s="45" t="s">
        <v>62</v>
      </c>
      <c r="J16" s="45">
        <v>20</v>
      </c>
      <c r="K16" s="45">
        <v>77.3</v>
      </c>
      <c r="L16" s="45" t="s">
        <v>62</v>
      </c>
      <c r="M16" s="45" t="s">
        <v>62</v>
      </c>
    </row>
    <row r="17" spans="1:13" ht="19.5" customHeight="1" x14ac:dyDescent="0.2">
      <c r="A17" t="s">
        <v>63</v>
      </c>
      <c r="C17" t="s">
        <v>23</v>
      </c>
      <c r="D17" s="46" t="s">
        <v>13</v>
      </c>
      <c r="E17" s="47">
        <v>100</v>
      </c>
      <c r="F17" s="47">
        <v>54.8</v>
      </c>
      <c r="G17" s="47">
        <v>5.3</v>
      </c>
      <c r="H17" s="47">
        <v>0.1</v>
      </c>
      <c r="I17" s="47">
        <v>2.7</v>
      </c>
      <c r="J17" s="47">
        <v>37.1</v>
      </c>
      <c r="K17" s="47">
        <v>62.8</v>
      </c>
      <c r="L17" s="48" t="s">
        <v>14</v>
      </c>
      <c r="M17" s="48" t="s">
        <v>14</v>
      </c>
    </row>
  </sheetData>
  <mergeCells count="7">
    <mergeCell ref="D1:M1"/>
    <mergeCell ref="D3:M3"/>
    <mergeCell ref="D5:D6"/>
    <mergeCell ref="E5:E6"/>
    <mergeCell ref="F5:J5"/>
    <mergeCell ref="K5:K6"/>
    <mergeCell ref="L5:M5"/>
  </mergeCells>
  <hyperlinks>
    <hyperlink ref="A1" location="'032'!A1" display="'032'!A1"/>
  </hyperlinks>
  <printOptions horizontalCentered="1"/>
  <pageMargins left="0.82677165354330717" right="0.82677165354330717" top="0.74803149606299213" bottom="0.35433070866141736" header="0.31496062992125984" footer="0.31496062992125984"/>
  <pageSetup paperSize="9" fitToHeight="0" orientation="landscape" r:id="rId1"/>
  <headerFooter>
    <oddHeader>&amp;C&amp;P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3"/>
  <sheetViews>
    <sheetView view="pageBreakPreview" topLeftCell="D1" zoomScale="85" zoomScaleNormal="98" zoomScaleSheetLayoutView="85" workbookViewId="0">
      <selection activeCell="D1" sqref="D1:H1"/>
    </sheetView>
  </sheetViews>
  <sheetFormatPr defaultColWidth="9.140625" defaultRowHeight="12.75" x14ac:dyDescent="0.2"/>
  <cols>
    <col min="1" max="3" width="0" hidden="1" customWidth="1"/>
    <col min="4" max="4" width="45.85546875" style="18" customWidth="1"/>
    <col min="5" max="5" width="21.140625" style="18" customWidth="1"/>
    <col min="6" max="6" width="21.42578125" style="18" customWidth="1"/>
    <col min="7" max="8" width="21.140625" style="18" customWidth="1"/>
  </cols>
  <sheetData>
    <row r="1" spans="1:8" ht="29.25" customHeight="1" x14ac:dyDescent="0.2">
      <c r="D1" s="304" t="s">
        <v>82</v>
      </c>
      <c r="E1" s="304"/>
      <c r="F1" s="304"/>
      <c r="G1" s="304"/>
      <c r="H1" s="304"/>
    </row>
    <row r="2" spans="1:8" hidden="1" x14ac:dyDescent="0.2">
      <c r="D2" s="12" t="s">
        <v>15</v>
      </c>
      <c r="E2" s="12"/>
      <c r="F2" s="12"/>
      <c r="G2" s="12"/>
      <c r="H2" s="12"/>
    </row>
    <row r="3" spans="1:8" x14ac:dyDescent="0.2">
      <c r="D3" s="13" t="s">
        <v>83</v>
      </c>
      <c r="E3" s="305" t="s">
        <v>633</v>
      </c>
      <c r="F3" s="305"/>
      <c r="G3" s="14"/>
      <c r="H3" s="1"/>
    </row>
    <row r="4" spans="1:8" ht="12.75" customHeight="1" x14ac:dyDescent="0.2">
      <c r="D4" s="300"/>
      <c r="E4" s="291" t="s">
        <v>9</v>
      </c>
      <c r="F4" s="302" t="s">
        <v>1</v>
      </c>
      <c r="G4" s="302"/>
      <c r="H4" s="302"/>
    </row>
    <row r="5" spans="1:8" ht="12.75" customHeight="1" x14ac:dyDescent="0.2">
      <c r="D5" s="300"/>
      <c r="E5" s="301"/>
      <c r="F5" s="303" t="s">
        <v>47</v>
      </c>
      <c r="G5" s="291" t="s">
        <v>12</v>
      </c>
      <c r="H5" s="291" t="s">
        <v>13</v>
      </c>
    </row>
    <row r="6" spans="1:8" ht="54.75" customHeight="1" x14ac:dyDescent="0.2">
      <c r="D6" s="300"/>
      <c r="E6" s="301"/>
      <c r="F6" s="303"/>
      <c r="G6" s="291"/>
      <c r="H6" s="291"/>
    </row>
    <row r="7" spans="1:8" ht="28.5" hidden="1" x14ac:dyDescent="0.2">
      <c r="D7" s="37"/>
      <c r="E7" s="38" t="s">
        <v>16</v>
      </c>
      <c r="F7" s="39" t="s">
        <v>19</v>
      </c>
      <c r="G7" s="35" t="s">
        <v>21</v>
      </c>
      <c r="H7" s="35" t="s">
        <v>23</v>
      </c>
    </row>
    <row r="8" spans="1:8" ht="14.25" customHeight="1" x14ac:dyDescent="0.2">
      <c r="A8" t="s">
        <v>17</v>
      </c>
      <c r="C8" t="s">
        <v>84</v>
      </c>
      <c r="D8" s="85" t="s">
        <v>85</v>
      </c>
      <c r="E8" s="42">
        <v>1336725.3999999999</v>
      </c>
      <c r="F8" s="42">
        <v>965666.7</v>
      </c>
      <c r="G8" s="42">
        <v>316320.09999999998</v>
      </c>
      <c r="H8" s="42">
        <v>54738.6</v>
      </c>
    </row>
    <row r="9" spans="1:8" ht="14.25" customHeight="1" x14ac:dyDescent="0.2">
      <c r="A9" t="s">
        <v>20</v>
      </c>
      <c r="C9" t="s">
        <v>86</v>
      </c>
      <c r="D9" s="57" t="s">
        <v>87</v>
      </c>
      <c r="E9" s="42">
        <v>718410.5</v>
      </c>
      <c r="F9" s="42">
        <v>550771.4</v>
      </c>
      <c r="G9" s="42">
        <v>162078.79999999999</v>
      </c>
      <c r="H9" s="42">
        <v>5560.3</v>
      </c>
    </row>
    <row r="10" spans="1:8" ht="14.25" customHeight="1" x14ac:dyDescent="0.2">
      <c r="C10" t="s">
        <v>18</v>
      </c>
      <c r="D10" s="52" t="s">
        <v>88</v>
      </c>
      <c r="E10" s="50"/>
      <c r="F10" s="50"/>
      <c r="G10" s="50"/>
      <c r="H10" s="50"/>
    </row>
    <row r="11" spans="1:8" ht="14.25" customHeight="1" x14ac:dyDescent="0.2">
      <c r="A11" t="s">
        <v>22</v>
      </c>
      <c r="C11" t="s">
        <v>89</v>
      </c>
      <c r="D11" s="52" t="s">
        <v>90</v>
      </c>
      <c r="E11" s="45">
        <v>303470.90000000002</v>
      </c>
      <c r="F11" s="45">
        <v>241658.4</v>
      </c>
      <c r="G11" s="45">
        <v>60746.2</v>
      </c>
      <c r="H11" s="45">
        <v>1066.3</v>
      </c>
    </row>
    <row r="12" spans="1:8" ht="14.25" customHeight="1" x14ac:dyDescent="0.2">
      <c r="A12" t="s">
        <v>24</v>
      </c>
      <c r="C12" t="s">
        <v>91</v>
      </c>
      <c r="D12" s="52" t="s">
        <v>92</v>
      </c>
      <c r="E12" s="45">
        <v>414939.6</v>
      </c>
      <c r="F12" s="45">
        <v>309113</v>
      </c>
      <c r="G12" s="45">
        <v>101332.6</v>
      </c>
      <c r="H12" s="45">
        <v>4494</v>
      </c>
    </row>
    <row r="13" spans="1:8" ht="14.25" customHeight="1" x14ac:dyDescent="0.2">
      <c r="A13" t="s">
        <v>52</v>
      </c>
      <c r="C13" t="s">
        <v>93</v>
      </c>
      <c r="D13" s="52" t="s">
        <v>94</v>
      </c>
      <c r="E13" s="45">
        <v>455414</v>
      </c>
      <c r="F13" s="45">
        <v>363507.8</v>
      </c>
      <c r="G13" s="45">
        <v>89954</v>
      </c>
      <c r="H13" s="45">
        <v>1952.2</v>
      </c>
    </row>
    <row r="14" spans="1:8" ht="14.25" customHeight="1" x14ac:dyDescent="0.2">
      <c r="A14" t="s">
        <v>55</v>
      </c>
      <c r="C14" t="s">
        <v>95</v>
      </c>
      <c r="D14" s="53" t="s">
        <v>96</v>
      </c>
      <c r="E14" s="45">
        <v>289141.2</v>
      </c>
      <c r="F14" s="45">
        <v>231268.4</v>
      </c>
      <c r="G14" s="45">
        <v>56892.2</v>
      </c>
      <c r="H14" s="45">
        <v>980.6</v>
      </c>
    </row>
    <row r="15" spans="1:8" ht="14.25" customHeight="1" x14ac:dyDescent="0.2">
      <c r="A15" t="s">
        <v>57</v>
      </c>
      <c r="C15" t="s">
        <v>97</v>
      </c>
      <c r="D15" s="53" t="s">
        <v>98</v>
      </c>
      <c r="E15" s="45">
        <v>166272.79999999999</v>
      </c>
      <c r="F15" s="45">
        <v>132239.4</v>
      </c>
      <c r="G15" s="45">
        <v>33061.800000000003</v>
      </c>
      <c r="H15" s="45">
        <v>971.6</v>
      </c>
    </row>
    <row r="16" spans="1:8" s="15" customFormat="1" ht="14.25" customHeight="1" x14ac:dyDescent="0.2">
      <c r="A16" s="15" t="s">
        <v>59</v>
      </c>
      <c r="C16" s="15" t="s">
        <v>99</v>
      </c>
      <c r="D16" s="54" t="s">
        <v>100</v>
      </c>
      <c r="E16" s="45">
        <v>26435.3</v>
      </c>
      <c r="F16" s="45">
        <v>24749.3</v>
      </c>
      <c r="G16" s="45">
        <v>1686</v>
      </c>
      <c r="H16" s="44" t="s">
        <v>101</v>
      </c>
    </row>
    <row r="17" spans="1:8" ht="14.25" customHeight="1" x14ac:dyDescent="0.2">
      <c r="A17" t="s">
        <v>63</v>
      </c>
      <c r="C17" t="s">
        <v>102</v>
      </c>
      <c r="D17" s="55" t="s">
        <v>96</v>
      </c>
      <c r="E17" s="45">
        <v>14222.3</v>
      </c>
      <c r="F17" s="45">
        <v>12941.3</v>
      </c>
      <c r="G17" s="45">
        <v>1281</v>
      </c>
      <c r="H17" s="44" t="s">
        <v>101</v>
      </c>
    </row>
    <row r="18" spans="1:8" ht="14.25" customHeight="1" x14ac:dyDescent="0.2">
      <c r="A18" t="s">
        <v>103</v>
      </c>
      <c r="C18" t="s">
        <v>104</v>
      </c>
      <c r="D18" s="55" t="s">
        <v>98</v>
      </c>
      <c r="E18" s="45">
        <v>12213</v>
      </c>
      <c r="F18" s="45">
        <v>11808</v>
      </c>
      <c r="G18" s="45">
        <v>405</v>
      </c>
      <c r="H18" s="44" t="s">
        <v>101</v>
      </c>
    </row>
    <row r="19" spans="1:8" ht="14.25" customHeight="1" x14ac:dyDescent="0.2">
      <c r="A19" t="s">
        <v>105</v>
      </c>
      <c r="C19" t="s">
        <v>106</v>
      </c>
      <c r="D19" s="52" t="s">
        <v>107</v>
      </c>
      <c r="E19" s="45">
        <v>11827.6</v>
      </c>
      <c r="F19" s="45">
        <v>8138</v>
      </c>
      <c r="G19" s="45">
        <v>3604</v>
      </c>
      <c r="H19" s="45">
        <v>85.6</v>
      </c>
    </row>
    <row r="20" spans="1:8" ht="14.25" customHeight="1" x14ac:dyDescent="0.2">
      <c r="A20" t="s">
        <v>108</v>
      </c>
      <c r="C20" t="s">
        <v>109</v>
      </c>
      <c r="D20" s="52" t="s">
        <v>640</v>
      </c>
      <c r="E20" s="45">
        <v>114222.7</v>
      </c>
      <c r="F20" s="45">
        <v>82037</v>
      </c>
      <c r="G20" s="45">
        <v>30846.9</v>
      </c>
      <c r="H20" s="45">
        <v>1338.8</v>
      </c>
    </row>
    <row r="21" spans="1:8" ht="14.25" customHeight="1" x14ac:dyDescent="0.2">
      <c r="A21" t="s">
        <v>111</v>
      </c>
      <c r="C21" t="s">
        <v>112</v>
      </c>
      <c r="D21" s="54" t="s">
        <v>113</v>
      </c>
      <c r="E21" s="45">
        <v>13762.5</v>
      </c>
      <c r="F21" s="45">
        <v>13415.5</v>
      </c>
      <c r="G21" s="45">
        <v>347</v>
      </c>
      <c r="H21" s="44" t="s">
        <v>101</v>
      </c>
    </row>
    <row r="22" spans="1:8" ht="14.25" customHeight="1" x14ac:dyDescent="0.2">
      <c r="A22" t="s">
        <v>114</v>
      </c>
      <c r="C22" t="s">
        <v>115</v>
      </c>
      <c r="D22" s="56" t="s">
        <v>116</v>
      </c>
      <c r="E22" s="45">
        <v>38575.699999999997</v>
      </c>
      <c r="F22" s="45">
        <v>15038.6</v>
      </c>
      <c r="G22" s="45">
        <v>21375.9</v>
      </c>
      <c r="H22" s="45">
        <v>2161.1999999999998</v>
      </c>
    </row>
    <row r="23" spans="1:8" ht="14.25" customHeight="1" x14ac:dyDescent="0.2">
      <c r="A23" t="s">
        <v>117</v>
      </c>
      <c r="C23" t="s">
        <v>118</v>
      </c>
      <c r="D23" s="52" t="s">
        <v>119</v>
      </c>
      <c r="E23" s="45">
        <v>37945</v>
      </c>
      <c r="F23" s="45">
        <v>32879</v>
      </c>
      <c r="G23" s="45">
        <v>5066</v>
      </c>
      <c r="H23" s="45" t="s">
        <v>62</v>
      </c>
    </row>
    <row r="24" spans="1:8" ht="14.25" customHeight="1" x14ac:dyDescent="0.2">
      <c r="A24" t="s">
        <v>120</v>
      </c>
      <c r="C24" t="s">
        <v>121</v>
      </c>
      <c r="D24" s="52" t="s">
        <v>122</v>
      </c>
      <c r="E24" s="45">
        <v>4230</v>
      </c>
      <c r="F24" s="45">
        <v>1360</v>
      </c>
      <c r="G24" s="45">
        <v>2866</v>
      </c>
      <c r="H24" s="45">
        <v>4</v>
      </c>
    </row>
    <row r="25" spans="1:8" ht="14.25" customHeight="1" x14ac:dyDescent="0.2">
      <c r="A25" t="s">
        <v>123</v>
      </c>
      <c r="C25" t="s">
        <v>124</v>
      </c>
      <c r="D25" s="52" t="s">
        <v>125</v>
      </c>
      <c r="E25" s="45">
        <v>25260.400000000001</v>
      </c>
      <c r="F25" s="45">
        <v>23728</v>
      </c>
      <c r="G25" s="45">
        <v>1514</v>
      </c>
      <c r="H25" s="45">
        <v>18.399999999999999</v>
      </c>
    </row>
    <row r="26" spans="1:8" ht="14.25" customHeight="1" x14ac:dyDescent="0.2">
      <c r="A26" t="s">
        <v>126</v>
      </c>
      <c r="C26" t="s">
        <v>127</v>
      </c>
      <c r="D26" s="52" t="s">
        <v>1171</v>
      </c>
      <c r="E26" s="45">
        <v>2617</v>
      </c>
      <c r="F26" s="45">
        <v>2252</v>
      </c>
      <c r="G26" s="45">
        <v>365</v>
      </c>
      <c r="H26" s="45" t="s">
        <v>62</v>
      </c>
    </row>
    <row r="27" spans="1:8" ht="14.25" customHeight="1" x14ac:dyDescent="0.2">
      <c r="A27" t="s">
        <v>130</v>
      </c>
      <c r="C27" t="s">
        <v>131</v>
      </c>
      <c r="D27" s="52" t="s">
        <v>132</v>
      </c>
      <c r="E27" s="45">
        <v>28318</v>
      </c>
      <c r="F27" s="45">
        <v>21831</v>
      </c>
      <c r="G27" s="45">
        <v>6487</v>
      </c>
      <c r="H27" s="45" t="s">
        <v>62</v>
      </c>
    </row>
    <row r="28" spans="1:8" ht="25.5" x14ac:dyDescent="0.2">
      <c r="A28" t="s">
        <v>133</v>
      </c>
      <c r="C28" t="s">
        <v>134</v>
      </c>
      <c r="D28" s="54" t="s">
        <v>1186</v>
      </c>
      <c r="E28" s="45">
        <v>17414</v>
      </c>
      <c r="F28" s="45">
        <v>12466</v>
      </c>
      <c r="G28" s="45">
        <v>4948</v>
      </c>
      <c r="H28" s="45" t="s">
        <v>62</v>
      </c>
    </row>
    <row r="29" spans="1:8" ht="14.25" customHeight="1" x14ac:dyDescent="0.2">
      <c r="A29" t="s">
        <v>137</v>
      </c>
      <c r="C29" t="s">
        <v>138</v>
      </c>
      <c r="D29" s="54" t="s">
        <v>139</v>
      </c>
      <c r="E29" s="45">
        <v>3082</v>
      </c>
      <c r="F29" s="45">
        <v>2667</v>
      </c>
      <c r="G29" s="45">
        <v>415</v>
      </c>
      <c r="H29" s="45" t="s">
        <v>62</v>
      </c>
    </row>
    <row r="30" spans="1:8" ht="14.25" customHeight="1" x14ac:dyDescent="0.2">
      <c r="A30" t="s">
        <v>140</v>
      </c>
      <c r="C30" t="s">
        <v>141</v>
      </c>
      <c r="D30" s="54" t="s">
        <v>142</v>
      </c>
      <c r="E30" s="45">
        <v>192</v>
      </c>
      <c r="F30" s="45" t="s">
        <v>1170</v>
      </c>
      <c r="G30" s="45" t="s">
        <v>1170</v>
      </c>
      <c r="H30" s="45" t="s">
        <v>62</v>
      </c>
    </row>
    <row r="31" spans="1:8" ht="14.25" customHeight="1" x14ac:dyDescent="0.2">
      <c r="A31" t="s">
        <v>143</v>
      </c>
      <c r="C31" t="s">
        <v>144</v>
      </c>
      <c r="D31" s="54" t="s">
        <v>145</v>
      </c>
      <c r="E31" s="45">
        <v>1733</v>
      </c>
      <c r="F31" s="45">
        <v>1129</v>
      </c>
      <c r="G31" s="45">
        <v>604</v>
      </c>
      <c r="H31" s="45" t="s">
        <v>62</v>
      </c>
    </row>
    <row r="32" spans="1:8" ht="14.25" customHeight="1" x14ac:dyDescent="0.2">
      <c r="A32" t="s">
        <v>146</v>
      </c>
      <c r="C32" t="s">
        <v>147</v>
      </c>
      <c r="D32" s="54" t="s">
        <v>148</v>
      </c>
      <c r="E32" s="45">
        <v>2845</v>
      </c>
      <c r="F32" s="45">
        <v>2450</v>
      </c>
      <c r="G32" s="45">
        <v>395</v>
      </c>
      <c r="H32" s="45" t="s">
        <v>62</v>
      </c>
    </row>
    <row r="33" spans="1:8" ht="14.25" customHeight="1" x14ac:dyDescent="0.2">
      <c r="A33" t="s">
        <v>149</v>
      </c>
      <c r="C33" t="s">
        <v>150</v>
      </c>
      <c r="D33" s="54" t="s">
        <v>151</v>
      </c>
      <c r="E33" s="45">
        <v>2671</v>
      </c>
      <c r="F33" s="45">
        <v>2671</v>
      </c>
      <c r="G33" s="45" t="s">
        <v>62</v>
      </c>
      <c r="H33" s="45" t="s">
        <v>62</v>
      </c>
    </row>
    <row r="34" spans="1:8" ht="25.5" x14ac:dyDescent="0.2">
      <c r="A34" t="s">
        <v>152</v>
      </c>
      <c r="C34" t="s">
        <v>153</v>
      </c>
      <c r="D34" s="54" t="s">
        <v>1187</v>
      </c>
      <c r="E34" s="45">
        <v>125</v>
      </c>
      <c r="F34" s="45" t="s">
        <v>1170</v>
      </c>
      <c r="G34" s="45" t="s">
        <v>1170</v>
      </c>
      <c r="H34" s="45" t="s">
        <v>62</v>
      </c>
    </row>
    <row r="35" spans="1:8" x14ac:dyDescent="0.2">
      <c r="D35" s="54"/>
      <c r="E35" s="45"/>
      <c r="F35" s="45"/>
      <c r="G35" s="45"/>
      <c r="H35" s="92" t="s">
        <v>1084</v>
      </c>
    </row>
    <row r="36" spans="1:8" ht="12.75" customHeight="1" x14ac:dyDescent="0.2">
      <c r="D36" s="300"/>
      <c r="E36" s="291" t="s">
        <v>9</v>
      </c>
      <c r="F36" s="302" t="s">
        <v>1</v>
      </c>
      <c r="G36" s="302"/>
      <c r="H36" s="302"/>
    </row>
    <row r="37" spans="1:8" ht="12.75" customHeight="1" x14ac:dyDescent="0.2">
      <c r="D37" s="300"/>
      <c r="E37" s="301"/>
      <c r="F37" s="303" t="s">
        <v>47</v>
      </c>
      <c r="G37" s="291" t="s">
        <v>12</v>
      </c>
      <c r="H37" s="291" t="s">
        <v>13</v>
      </c>
    </row>
    <row r="38" spans="1:8" ht="54.75" customHeight="1" x14ac:dyDescent="0.2">
      <c r="D38" s="300"/>
      <c r="E38" s="301"/>
      <c r="F38" s="303"/>
      <c r="G38" s="291"/>
      <c r="H38" s="291"/>
    </row>
    <row r="39" spans="1:8" x14ac:dyDescent="0.2">
      <c r="A39" t="s">
        <v>155</v>
      </c>
      <c r="C39" t="s">
        <v>156</v>
      </c>
      <c r="D39" s="57" t="s">
        <v>157</v>
      </c>
      <c r="E39" s="42">
        <v>374175.6</v>
      </c>
      <c r="F39" s="42">
        <v>280085.8</v>
      </c>
      <c r="G39" s="42">
        <v>92895.9</v>
      </c>
      <c r="H39" s="42">
        <v>1193.9000000000001</v>
      </c>
    </row>
    <row r="40" spans="1:8" ht="14.25" customHeight="1" x14ac:dyDescent="0.2">
      <c r="C40" t="s">
        <v>158</v>
      </c>
      <c r="D40" s="52" t="s">
        <v>88</v>
      </c>
      <c r="E40" s="50"/>
      <c r="F40" s="50"/>
      <c r="G40" s="50"/>
      <c r="H40" s="50"/>
    </row>
    <row r="41" spans="1:8" x14ac:dyDescent="0.2">
      <c r="A41" t="s">
        <v>159</v>
      </c>
      <c r="C41" t="s">
        <v>160</v>
      </c>
      <c r="D41" s="52" t="s">
        <v>161</v>
      </c>
      <c r="E41" s="45">
        <v>674.2</v>
      </c>
      <c r="F41" s="45" t="s">
        <v>1170</v>
      </c>
      <c r="G41" s="45" t="s">
        <v>1170</v>
      </c>
      <c r="H41" s="45" t="s">
        <v>62</v>
      </c>
    </row>
    <row r="42" spans="1:8" ht="15.75" customHeight="1" x14ac:dyDescent="0.2">
      <c r="A42" t="s">
        <v>162</v>
      </c>
      <c r="C42" t="s">
        <v>163</v>
      </c>
      <c r="D42" s="52" t="s">
        <v>164</v>
      </c>
      <c r="E42" s="45">
        <v>51072.4</v>
      </c>
      <c r="F42" s="45">
        <v>44170.400000000001</v>
      </c>
      <c r="G42" s="45">
        <v>6902</v>
      </c>
      <c r="H42" s="45" t="s">
        <v>62</v>
      </c>
    </row>
    <row r="43" spans="1:8" x14ac:dyDescent="0.2">
      <c r="A43" t="s">
        <v>165</v>
      </c>
      <c r="C43" t="s">
        <v>166</v>
      </c>
      <c r="D43" s="52" t="s">
        <v>167</v>
      </c>
      <c r="E43" s="45">
        <v>319130</v>
      </c>
      <c r="F43" s="45">
        <v>232208.2</v>
      </c>
      <c r="G43" s="45">
        <v>85728.9</v>
      </c>
      <c r="H43" s="45">
        <v>1192.9000000000001</v>
      </c>
    </row>
    <row r="44" spans="1:8" ht="27.75" customHeight="1" x14ac:dyDescent="0.2">
      <c r="A44" t="s">
        <v>168</v>
      </c>
      <c r="C44" t="s">
        <v>169</v>
      </c>
      <c r="D44" s="86" t="s">
        <v>170</v>
      </c>
      <c r="E44" s="45">
        <v>242087.1</v>
      </c>
      <c r="F44" s="45">
        <v>173697.3</v>
      </c>
      <c r="G44" s="45">
        <v>67213.899999999994</v>
      </c>
      <c r="H44" s="45">
        <v>1175.9000000000001</v>
      </c>
    </row>
    <row r="45" spans="1:8" ht="16.5" customHeight="1" x14ac:dyDescent="0.2">
      <c r="A45" t="s">
        <v>171</v>
      </c>
      <c r="C45" t="s">
        <v>172</v>
      </c>
      <c r="D45" s="54" t="s">
        <v>173</v>
      </c>
      <c r="E45" s="45">
        <v>38875.1</v>
      </c>
      <c r="F45" s="45">
        <v>30137.1</v>
      </c>
      <c r="G45" s="45" t="s">
        <v>1170</v>
      </c>
      <c r="H45" s="45" t="s">
        <v>1170</v>
      </c>
    </row>
    <row r="46" spans="1:8" x14ac:dyDescent="0.2">
      <c r="A46" t="s">
        <v>174</v>
      </c>
      <c r="C46" t="s">
        <v>175</v>
      </c>
      <c r="D46" s="54" t="s">
        <v>176</v>
      </c>
      <c r="E46" s="45">
        <v>17845.5</v>
      </c>
      <c r="F46" s="45">
        <v>16250.5</v>
      </c>
      <c r="G46" s="45">
        <v>1595</v>
      </c>
      <c r="H46" s="45" t="s">
        <v>62</v>
      </c>
    </row>
    <row r="47" spans="1:8" x14ac:dyDescent="0.2">
      <c r="A47" t="s">
        <v>177</v>
      </c>
      <c r="C47" t="s">
        <v>178</v>
      </c>
      <c r="D47" s="54" t="s">
        <v>642</v>
      </c>
      <c r="E47" s="45">
        <v>8367</v>
      </c>
      <c r="F47" s="45">
        <v>7022</v>
      </c>
      <c r="G47" s="45">
        <v>1345</v>
      </c>
      <c r="H47" s="45" t="s">
        <v>62</v>
      </c>
    </row>
    <row r="48" spans="1:8" x14ac:dyDescent="0.2">
      <c r="A48" t="s">
        <v>181</v>
      </c>
      <c r="C48" t="s">
        <v>182</v>
      </c>
      <c r="D48" s="54" t="s">
        <v>183</v>
      </c>
      <c r="E48" s="45">
        <v>2600.6</v>
      </c>
      <c r="F48" s="45" t="s">
        <v>1170</v>
      </c>
      <c r="G48" s="45" t="s">
        <v>1170</v>
      </c>
      <c r="H48" s="45" t="s">
        <v>62</v>
      </c>
    </row>
    <row r="49" spans="1:8" x14ac:dyDescent="0.2">
      <c r="A49" t="s">
        <v>184</v>
      </c>
      <c r="C49" t="s">
        <v>185</v>
      </c>
      <c r="D49" s="54" t="s">
        <v>186</v>
      </c>
      <c r="E49" s="45">
        <v>9275.7000000000007</v>
      </c>
      <c r="F49" s="45">
        <v>3579.7</v>
      </c>
      <c r="G49" s="45">
        <v>5696</v>
      </c>
      <c r="H49" s="45" t="s">
        <v>62</v>
      </c>
    </row>
    <row r="50" spans="1:8" x14ac:dyDescent="0.2">
      <c r="A50" t="s">
        <v>187</v>
      </c>
      <c r="C50" t="s">
        <v>188</v>
      </c>
      <c r="D50" s="54" t="s">
        <v>189</v>
      </c>
      <c r="E50" s="45" t="s">
        <v>1170</v>
      </c>
      <c r="F50" s="45" t="s">
        <v>62</v>
      </c>
      <c r="G50" s="45" t="s">
        <v>1170</v>
      </c>
      <c r="H50" s="45" t="s">
        <v>62</v>
      </c>
    </row>
    <row r="51" spans="1:8" ht="30" customHeight="1" x14ac:dyDescent="0.2">
      <c r="A51" t="s">
        <v>190</v>
      </c>
      <c r="C51" t="s">
        <v>191</v>
      </c>
      <c r="D51" s="87" t="s">
        <v>192</v>
      </c>
      <c r="E51" s="45" t="s">
        <v>1170</v>
      </c>
      <c r="F51" s="45" t="s">
        <v>1170</v>
      </c>
      <c r="G51" s="45" t="s">
        <v>62</v>
      </c>
      <c r="H51" s="45" t="s">
        <v>62</v>
      </c>
    </row>
    <row r="52" spans="1:8" ht="15.75" customHeight="1" x14ac:dyDescent="0.2">
      <c r="A52" t="s">
        <v>194</v>
      </c>
      <c r="C52" t="s">
        <v>195</v>
      </c>
      <c r="D52" s="52" t="s">
        <v>196</v>
      </c>
      <c r="E52" s="45">
        <v>1380.1</v>
      </c>
      <c r="F52" s="45">
        <v>1175</v>
      </c>
      <c r="G52" s="45" t="s">
        <v>1170</v>
      </c>
      <c r="H52" s="45">
        <v>0.1</v>
      </c>
    </row>
    <row r="53" spans="1:8" x14ac:dyDescent="0.2">
      <c r="A53" t="s">
        <v>197</v>
      </c>
      <c r="C53" t="s">
        <v>198</v>
      </c>
      <c r="D53" s="52" t="s">
        <v>199</v>
      </c>
      <c r="E53" s="45">
        <v>0.7</v>
      </c>
      <c r="F53" s="45" t="s">
        <v>62</v>
      </c>
      <c r="G53" s="45" t="s">
        <v>62</v>
      </c>
      <c r="H53" s="45">
        <v>0.7</v>
      </c>
    </row>
    <row r="54" spans="1:8" x14ac:dyDescent="0.2">
      <c r="A54" t="s">
        <v>200</v>
      </c>
      <c r="C54" t="s">
        <v>201</v>
      </c>
      <c r="D54" s="52" t="s">
        <v>202</v>
      </c>
      <c r="E54" s="45">
        <v>0.2</v>
      </c>
      <c r="F54" s="45" t="s">
        <v>62</v>
      </c>
      <c r="G54" s="45" t="s">
        <v>62</v>
      </c>
      <c r="H54" s="45">
        <v>0.2</v>
      </c>
    </row>
    <row r="55" spans="1:8" ht="28.5" customHeight="1" x14ac:dyDescent="0.2">
      <c r="A55" t="s">
        <v>203</v>
      </c>
      <c r="C55" t="s">
        <v>204</v>
      </c>
      <c r="D55" s="52" t="s">
        <v>205</v>
      </c>
      <c r="E55" s="45">
        <v>69</v>
      </c>
      <c r="F55" s="45" t="s">
        <v>1170</v>
      </c>
      <c r="G55" s="45" t="s">
        <v>1170</v>
      </c>
      <c r="H55" s="45" t="s">
        <v>62</v>
      </c>
    </row>
    <row r="56" spans="1:8" ht="15" customHeight="1" x14ac:dyDescent="0.2">
      <c r="A56" t="s">
        <v>206</v>
      </c>
      <c r="C56" t="s">
        <v>207</v>
      </c>
      <c r="D56" s="57" t="s">
        <v>208</v>
      </c>
      <c r="E56" s="42">
        <v>32958.1</v>
      </c>
      <c r="F56" s="42">
        <v>2004.4</v>
      </c>
      <c r="G56" s="42">
        <v>2300.1999999999998</v>
      </c>
      <c r="H56" s="42">
        <v>28653.5</v>
      </c>
    </row>
    <row r="57" spans="1:8" x14ac:dyDescent="0.2">
      <c r="A57" t="s">
        <v>209</v>
      </c>
      <c r="C57" t="s">
        <v>210</v>
      </c>
      <c r="D57" s="60" t="s">
        <v>211</v>
      </c>
      <c r="E57" s="42">
        <v>9990.2999999999993</v>
      </c>
      <c r="F57" s="42">
        <v>2097.6</v>
      </c>
      <c r="G57" s="42">
        <v>2435.1999999999998</v>
      </c>
      <c r="H57" s="42">
        <v>5457.5</v>
      </c>
    </row>
    <row r="58" spans="1:8" x14ac:dyDescent="0.2">
      <c r="A58" t="s">
        <v>212</v>
      </c>
      <c r="C58" t="s">
        <v>213</v>
      </c>
      <c r="D58" s="52" t="s">
        <v>214</v>
      </c>
      <c r="E58" s="45">
        <v>9670.9</v>
      </c>
      <c r="F58" s="45">
        <v>2096.1</v>
      </c>
      <c r="G58" s="45">
        <v>2278.6999999999998</v>
      </c>
      <c r="H58" s="45">
        <v>5296.1</v>
      </c>
    </row>
    <row r="59" spans="1:8" ht="28.5" customHeight="1" x14ac:dyDescent="0.2">
      <c r="A59" t="s">
        <v>215</v>
      </c>
      <c r="C59" t="s">
        <v>216</v>
      </c>
      <c r="D59" s="54" t="s">
        <v>217</v>
      </c>
      <c r="E59" s="45">
        <v>859.8</v>
      </c>
      <c r="F59" s="45">
        <v>93.1</v>
      </c>
      <c r="G59" s="45">
        <v>85.8</v>
      </c>
      <c r="H59" s="45">
        <v>681</v>
      </c>
    </row>
    <row r="60" spans="1:8" ht="17.25" customHeight="1" x14ac:dyDescent="0.2">
      <c r="A60" t="s">
        <v>218</v>
      </c>
      <c r="C60" t="s">
        <v>219</v>
      </c>
      <c r="D60" s="54" t="s">
        <v>220</v>
      </c>
      <c r="E60" s="45">
        <v>65.8</v>
      </c>
      <c r="F60" s="45">
        <v>30</v>
      </c>
      <c r="G60" s="45" t="s">
        <v>62</v>
      </c>
      <c r="H60" s="45">
        <v>35.799999999999997</v>
      </c>
    </row>
    <row r="61" spans="1:8" ht="12.75" customHeight="1" x14ac:dyDescent="0.2">
      <c r="A61" t="s">
        <v>221</v>
      </c>
      <c r="C61" t="s">
        <v>222</v>
      </c>
      <c r="D61" s="54" t="s">
        <v>223</v>
      </c>
      <c r="E61" s="45">
        <v>427</v>
      </c>
      <c r="F61" s="45">
        <v>7</v>
      </c>
      <c r="G61" s="45">
        <v>14.6</v>
      </c>
      <c r="H61" s="45">
        <v>405.4</v>
      </c>
    </row>
    <row r="62" spans="1:8" ht="12.75" customHeight="1" x14ac:dyDescent="0.2">
      <c r="A62" t="s">
        <v>224</v>
      </c>
      <c r="C62" t="s">
        <v>225</v>
      </c>
      <c r="D62" s="54" t="s">
        <v>226</v>
      </c>
      <c r="E62" s="45">
        <v>776.2</v>
      </c>
      <c r="F62" s="45">
        <v>1.7</v>
      </c>
      <c r="G62" s="45">
        <v>5.6</v>
      </c>
      <c r="H62" s="45">
        <v>768.9</v>
      </c>
    </row>
    <row r="63" spans="1:8" ht="12.75" customHeight="1" x14ac:dyDescent="0.2">
      <c r="A63" t="s">
        <v>227</v>
      </c>
      <c r="C63" t="s">
        <v>228</v>
      </c>
      <c r="D63" s="54" t="s">
        <v>229</v>
      </c>
      <c r="E63" s="45">
        <v>1055.7</v>
      </c>
      <c r="F63" s="45">
        <v>207.6</v>
      </c>
      <c r="G63" s="45">
        <v>559.29999999999995</v>
      </c>
      <c r="H63" s="45">
        <v>288.8</v>
      </c>
    </row>
    <row r="64" spans="1:8" ht="12.75" customHeight="1" x14ac:dyDescent="0.2">
      <c r="A64" t="s">
        <v>230</v>
      </c>
      <c r="C64" t="s">
        <v>231</v>
      </c>
      <c r="D64" s="54" t="s">
        <v>232</v>
      </c>
      <c r="E64" s="45">
        <v>887.7</v>
      </c>
      <c r="F64" s="45">
        <v>80.900000000000006</v>
      </c>
      <c r="G64" s="45">
        <v>127.1</v>
      </c>
      <c r="H64" s="45">
        <v>679.7</v>
      </c>
    </row>
    <row r="65" spans="1:8" ht="15" x14ac:dyDescent="0.2">
      <c r="D65" s="245" t="s">
        <v>1096</v>
      </c>
      <c r="E65" s="16"/>
      <c r="F65" s="17"/>
      <c r="G65" s="17"/>
      <c r="H65" s="1"/>
    </row>
    <row r="66" spans="1:8" ht="12.75" customHeight="1" x14ac:dyDescent="0.2">
      <c r="A66" t="s">
        <v>233</v>
      </c>
      <c r="C66" t="s">
        <v>234</v>
      </c>
      <c r="D66" s="54" t="s">
        <v>235</v>
      </c>
      <c r="E66" s="45">
        <v>1040.7</v>
      </c>
      <c r="F66" s="45">
        <v>41.6</v>
      </c>
      <c r="G66" s="45">
        <v>29.9</v>
      </c>
      <c r="H66" s="45">
        <v>969.1</v>
      </c>
    </row>
    <row r="67" spans="1:8" ht="12.75" customHeight="1" x14ac:dyDescent="0.2">
      <c r="A67" t="s">
        <v>236</v>
      </c>
      <c r="C67" t="s">
        <v>237</v>
      </c>
      <c r="D67" s="54" t="s">
        <v>238</v>
      </c>
      <c r="E67" s="45">
        <v>323.3</v>
      </c>
      <c r="F67" s="45">
        <v>23.9</v>
      </c>
      <c r="G67" s="45">
        <v>3.5</v>
      </c>
      <c r="H67" s="45">
        <v>295.89999999999998</v>
      </c>
    </row>
    <row r="68" spans="1:8" ht="12.75" customHeight="1" x14ac:dyDescent="0.2">
      <c r="A68" t="s">
        <v>239</v>
      </c>
      <c r="C68" t="s">
        <v>240</v>
      </c>
      <c r="D68" s="54" t="s">
        <v>241</v>
      </c>
      <c r="E68" s="45">
        <v>30.3</v>
      </c>
      <c r="F68" s="45">
        <v>0.2</v>
      </c>
      <c r="G68" s="45" t="s">
        <v>62</v>
      </c>
      <c r="H68" s="45">
        <v>30.1</v>
      </c>
    </row>
    <row r="69" spans="1:8" ht="12.75" customHeight="1" x14ac:dyDescent="0.2">
      <c r="A69" t="s">
        <v>242</v>
      </c>
      <c r="C69" t="s">
        <v>243</v>
      </c>
      <c r="D69" s="54" t="s">
        <v>244</v>
      </c>
      <c r="E69" s="45">
        <v>44</v>
      </c>
      <c r="F69" s="45" t="s">
        <v>62</v>
      </c>
      <c r="G69" s="45" t="s">
        <v>62</v>
      </c>
      <c r="H69" s="45">
        <v>44</v>
      </c>
    </row>
    <row r="70" spans="1:8" ht="12.75" customHeight="1" x14ac:dyDescent="0.2">
      <c r="A70" t="s">
        <v>245</v>
      </c>
      <c r="C70" t="s">
        <v>246</v>
      </c>
      <c r="D70" s="54" t="s">
        <v>247</v>
      </c>
      <c r="E70" s="45">
        <v>8.3000000000000007</v>
      </c>
      <c r="F70" s="45" t="s">
        <v>62</v>
      </c>
      <c r="G70" s="45" t="s">
        <v>62</v>
      </c>
      <c r="H70" s="45">
        <v>8.3000000000000007</v>
      </c>
    </row>
    <row r="71" spans="1:8" ht="12.75" customHeight="1" x14ac:dyDescent="0.2">
      <c r="A71" t="s">
        <v>248</v>
      </c>
      <c r="C71" t="s">
        <v>249</v>
      </c>
      <c r="D71" s="54" t="s">
        <v>250</v>
      </c>
      <c r="E71" s="45">
        <v>1095.0999999999999</v>
      </c>
      <c r="F71" s="45">
        <v>533.20000000000005</v>
      </c>
      <c r="G71" s="45">
        <v>265.2</v>
      </c>
      <c r="H71" s="45">
        <v>296.7</v>
      </c>
    </row>
    <row r="72" spans="1:8" ht="12.75" customHeight="1" x14ac:dyDescent="0.2">
      <c r="A72" t="s">
        <v>251</v>
      </c>
      <c r="C72" t="s">
        <v>252</v>
      </c>
      <c r="D72" s="54" t="s">
        <v>253</v>
      </c>
      <c r="E72" s="45">
        <v>2694.7</v>
      </c>
      <c r="F72" s="45">
        <v>1072.3</v>
      </c>
      <c r="G72" s="45">
        <v>1187.2</v>
      </c>
      <c r="H72" s="45">
        <v>435.2</v>
      </c>
    </row>
    <row r="73" spans="1:8" ht="12.75" customHeight="1" x14ac:dyDescent="0.2">
      <c r="A73" t="s">
        <v>254</v>
      </c>
      <c r="C73" t="s">
        <v>255</v>
      </c>
      <c r="D73" s="54" t="s">
        <v>256</v>
      </c>
      <c r="E73" s="45">
        <v>198.1</v>
      </c>
      <c r="F73" s="45">
        <v>0.6</v>
      </c>
      <c r="G73" s="45">
        <v>0.5</v>
      </c>
      <c r="H73" s="45">
        <v>197</v>
      </c>
    </row>
    <row r="74" spans="1:8" ht="12.75" customHeight="1" x14ac:dyDescent="0.2">
      <c r="A74" t="s">
        <v>257</v>
      </c>
      <c r="C74" t="s">
        <v>258</v>
      </c>
      <c r="D74" s="54" t="s">
        <v>259</v>
      </c>
      <c r="E74" s="45">
        <v>56.6</v>
      </c>
      <c r="F74" s="45">
        <v>0.3</v>
      </c>
      <c r="G74" s="45">
        <v>0</v>
      </c>
      <c r="H74" s="45">
        <v>56.3</v>
      </c>
    </row>
    <row r="75" spans="1:8" ht="12.75" customHeight="1" x14ac:dyDescent="0.2">
      <c r="A75" t="s">
        <v>260</v>
      </c>
      <c r="C75" t="s">
        <v>261</v>
      </c>
      <c r="D75" s="54" t="s">
        <v>262</v>
      </c>
      <c r="E75" s="45">
        <v>34.799999999999997</v>
      </c>
      <c r="F75" s="45" t="s">
        <v>62</v>
      </c>
      <c r="G75" s="45" t="s">
        <v>62</v>
      </c>
      <c r="H75" s="45">
        <v>34.799999999999997</v>
      </c>
    </row>
    <row r="76" spans="1:8" ht="12.75" customHeight="1" x14ac:dyDescent="0.2">
      <c r="A76" t="s">
        <v>263</v>
      </c>
      <c r="C76" t="s">
        <v>264</v>
      </c>
      <c r="D76" s="54" t="s">
        <v>265</v>
      </c>
      <c r="E76" s="45">
        <v>55.5</v>
      </c>
      <c r="F76" s="45">
        <v>0.4</v>
      </c>
      <c r="G76" s="45" t="s">
        <v>62</v>
      </c>
      <c r="H76" s="45">
        <v>55.1</v>
      </c>
    </row>
    <row r="77" spans="1:8" ht="12.75" customHeight="1" x14ac:dyDescent="0.2">
      <c r="A77" t="s">
        <v>266</v>
      </c>
      <c r="C77" t="s">
        <v>267</v>
      </c>
      <c r="D77" s="54" t="s">
        <v>268</v>
      </c>
      <c r="E77" s="45">
        <v>17.5</v>
      </c>
      <c r="F77" s="45">
        <v>3.3</v>
      </c>
      <c r="G77" s="45">
        <v>0</v>
      </c>
      <c r="H77" s="45">
        <v>14.1</v>
      </c>
    </row>
    <row r="78" spans="1:8" ht="12.75" customHeight="1" x14ac:dyDescent="0.2">
      <c r="A78" t="s">
        <v>269</v>
      </c>
      <c r="C78" t="s">
        <v>270</v>
      </c>
      <c r="D78" s="52" t="s">
        <v>271</v>
      </c>
      <c r="E78" s="45">
        <v>50.9</v>
      </c>
      <c r="F78" s="45" t="s">
        <v>62</v>
      </c>
      <c r="G78" s="45">
        <v>1.5</v>
      </c>
      <c r="H78" s="45">
        <v>49.4</v>
      </c>
    </row>
    <row r="79" spans="1:8" ht="25.5" x14ac:dyDescent="0.2">
      <c r="A79" t="s">
        <v>272</v>
      </c>
      <c r="C79" t="s">
        <v>273</v>
      </c>
      <c r="D79" s="52" t="s">
        <v>274</v>
      </c>
      <c r="E79" s="45">
        <v>141</v>
      </c>
      <c r="F79" s="45" t="s">
        <v>62</v>
      </c>
      <c r="G79" s="45">
        <v>135</v>
      </c>
      <c r="H79" s="45">
        <v>6</v>
      </c>
    </row>
    <row r="80" spans="1:8" ht="13.5" customHeight="1" x14ac:dyDescent="0.2">
      <c r="A80" t="s">
        <v>275</v>
      </c>
      <c r="C80" t="s">
        <v>276</v>
      </c>
      <c r="D80" s="52" t="s">
        <v>277</v>
      </c>
      <c r="E80" s="45">
        <v>67.5</v>
      </c>
      <c r="F80" s="45">
        <v>1.5</v>
      </c>
      <c r="G80" s="45">
        <v>20</v>
      </c>
      <c r="H80" s="45">
        <v>46</v>
      </c>
    </row>
    <row r="81" spans="1:9" ht="30" customHeight="1" x14ac:dyDescent="0.2">
      <c r="A81" t="s">
        <v>278</v>
      </c>
      <c r="C81" t="s">
        <v>279</v>
      </c>
      <c r="D81" s="54" t="s">
        <v>280</v>
      </c>
      <c r="E81" s="45">
        <v>50.3</v>
      </c>
      <c r="F81" s="45">
        <v>1.5</v>
      </c>
      <c r="G81" s="45">
        <v>20</v>
      </c>
      <c r="H81" s="45">
        <v>28.8</v>
      </c>
    </row>
    <row r="82" spans="1:9" ht="15.75" customHeight="1" x14ac:dyDescent="0.2">
      <c r="A82" t="s">
        <v>281</v>
      </c>
      <c r="C82" t="s">
        <v>282</v>
      </c>
      <c r="D82" s="54" t="s">
        <v>283</v>
      </c>
      <c r="E82" s="45">
        <v>17.2</v>
      </c>
      <c r="F82" s="45" t="s">
        <v>62</v>
      </c>
      <c r="G82" s="45">
        <v>0</v>
      </c>
      <c r="H82" s="45">
        <v>17.2</v>
      </c>
    </row>
    <row r="83" spans="1:9" x14ac:dyDescent="0.2">
      <c r="A83" t="s">
        <v>284</v>
      </c>
      <c r="C83" t="s">
        <v>285</v>
      </c>
      <c r="D83" s="57" t="s">
        <v>286</v>
      </c>
      <c r="E83" s="42">
        <v>201190.9</v>
      </c>
      <c r="F83" s="42">
        <v>130707.5</v>
      </c>
      <c r="G83" s="42">
        <v>56610</v>
      </c>
      <c r="H83" s="42">
        <v>13873.4</v>
      </c>
      <c r="I83" s="233"/>
    </row>
    <row r="84" spans="1:9" ht="25.5" x14ac:dyDescent="0.2">
      <c r="A84" t="s">
        <v>287</v>
      </c>
      <c r="C84" t="s">
        <v>288</v>
      </c>
      <c r="D84" s="52" t="s">
        <v>289</v>
      </c>
      <c r="E84" s="45">
        <v>48366.7</v>
      </c>
      <c r="F84" s="45">
        <v>28895.200000000001</v>
      </c>
      <c r="G84" s="45">
        <v>16454</v>
      </c>
      <c r="H84" s="45">
        <v>3017.5</v>
      </c>
    </row>
    <row r="85" spans="1:9" ht="15.75" customHeight="1" x14ac:dyDescent="0.2">
      <c r="A85" t="s">
        <v>290</v>
      </c>
      <c r="C85" t="s">
        <v>291</v>
      </c>
      <c r="D85" s="52" t="s">
        <v>292</v>
      </c>
      <c r="E85" s="45">
        <v>135327.1</v>
      </c>
      <c r="F85" s="45">
        <v>87399.9</v>
      </c>
      <c r="G85" s="45">
        <v>38359.199999999997</v>
      </c>
      <c r="H85" s="45">
        <v>9568</v>
      </c>
    </row>
    <row r="86" spans="1:9" x14ac:dyDescent="0.2">
      <c r="A86" t="s">
        <v>293</v>
      </c>
      <c r="C86" t="s">
        <v>294</v>
      </c>
      <c r="D86" s="53" t="s">
        <v>295</v>
      </c>
      <c r="E86" s="45">
        <v>59202.1</v>
      </c>
      <c r="F86" s="45">
        <v>40963</v>
      </c>
      <c r="G86" s="45">
        <v>14208</v>
      </c>
      <c r="H86" s="45">
        <v>4031.1</v>
      </c>
    </row>
    <row r="87" spans="1:9" x14ac:dyDescent="0.2">
      <c r="A87" t="s">
        <v>296</v>
      </c>
      <c r="C87" t="s">
        <v>297</v>
      </c>
      <c r="D87" s="53" t="s">
        <v>298</v>
      </c>
      <c r="E87" s="45">
        <v>76125</v>
      </c>
      <c r="F87" s="45">
        <v>46436.9</v>
      </c>
      <c r="G87" s="45">
        <v>24151.200000000001</v>
      </c>
      <c r="H87" s="45">
        <v>5536.9</v>
      </c>
    </row>
    <row r="88" spans="1:9" x14ac:dyDescent="0.2">
      <c r="A88" t="s">
        <v>299</v>
      </c>
      <c r="C88" t="s">
        <v>300</v>
      </c>
      <c r="D88" s="52" t="s">
        <v>301</v>
      </c>
      <c r="E88" s="45">
        <v>1000</v>
      </c>
      <c r="F88" s="45">
        <v>960</v>
      </c>
      <c r="G88" s="45">
        <v>40</v>
      </c>
      <c r="H88" s="45" t="s">
        <v>62</v>
      </c>
    </row>
    <row r="89" spans="1:9" x14ac:dyDescent="0.2">
      <c r="A89" t="s">
        <v>302</v>
      </c>
      <c r="C89" t="s">
        <v>303</v>
      </c>
      <c r="D89" s="52" t="s">
        <v>304</v>
      </c>
      <c r="E89" s="45">
        <v>15097</v>
      </c>
      <c r="F89" s="45">
        <v>13382</v>
      </c>
      <c r="G89" s="45">
        <v>1715</v>
      </c>
      <c r="H89" s="45" t="s">
        <v>62</v>
      </c>
    </row>
    <row r="90" spans="1:9" ht="25.5" x14ac:dyDescent="0.2">
      <c r="A90" t="s">
        <v>305</v>
      </c>
      <c r="C90" t="s">
        <v>306</v>
      </c>
      <c r="D90" s="52" t="s">
        <v>307</v>
      </c>
      <c r="E90" s="45">
        <v>831.5</v>
      </c>
      <c r="F90" s="45" t="s">
        <v>1170</v>
      </c>
      <c r="G90" s="45" t="s">
        <v>1170</v>
      </c>
      <c r="H90" s="45">
        <v>789.8</v>
      </c>
    </row>
    <row r="91" spans="1:9" ht="15" customHeight="1" x14ac:dyDescent="0.2">
      <c r="A91" t="s">
        <v>308</v>
      </c>
      <c r="C91" t="s">
        <v>309</v>
      </c>
      <c r="D91" s="52" t="s">
        <v>310</v>
      </c>
      <c r="E91" s="45">
        <v>498.6</v>
      </c>
      <c r="F91" s="45" t="s">
        <v>62</v>
      </c>
      <c r="G91" s="45">
        <v>0.5</v>
      </c>
      <c r="H91" s="45">
        <v>498.1</v>
      </c>
    </row>
    <row r="92" spans="1:9" x14ac:dyDescent="0.2">
      <c r="A92" t="s">
        <v>755</v>
      </c>
      <c r="C92" t="s">
        <v>1167</v>
      </c>
      <c r="D92" s="88" t="s">
        <v>1168</v>
      </c>
      <c r="E92" s="47">
        <v>70</v>
      </c>
      <c r="F92" s="47">
        <v>70</v>
      </c>
      <c r="G92" s="47" t="s">
        <v>62</v>
      </c>
      <c r="H92" s="47" t="s">
        <v>62</v>
      </c>
    </row>
    <row r="93" spans="1:9" x14ac:dyDescent="0.2">
      <c r="D93" s="1"/>
      <c r="E93" s="244"/>
      <c r="F93" s="1"/>
      <c r="G93" s="1"/>
      <c r="H93" s="1"/>
    </row>
  </sheetData>
  <mergeCells count="14">
    <mergeCell ref="D1:H1"/>
    <mergeCell ref="E3:F3"/>
    <mergeCell ref="D4:D6"/>
    <mergeCell ref="E4:E6"/>
    <mergeCell ref="F4:H4"/>
    <mergeCell ref="F5:F6"/>
    <mergeCell ref="G5:G6"/>
    <mergeCell ref="H5:H6"/>
    <mergeCell ref="D36:D38"/>
    <mergeCell ref="E36:E38"/>
    <mergeCell ref="F36:H36"/>
    <mergeCell ref="F37:F38"/>
    <mergeCell ref="G37:G38"/>
    <mergeCell ref="H37:H38"/>
  </mergeCells>
  <printOptions horizontalCentered="1"/>
  <pageMargins left="0.82677165354330717" right="0.82677165354330717" top="0.74803149606299213" bottom="0.35433070866141736" header="0.31496062992125984" footer="0.31496062992125984"/>
  <pageSetup paperSize="9" fitToHeight="0" orientation="landscape" r:id="rId1"/>
  <headerFooter>
    <oddHeader>&amp;C&amp;P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3"/>
  <sheetViews>
    <sheetView view="pageBreakPreview" topLeftCell="D1" zoomScale="85" zoomScaleNormal="100" zoomScaleSheetLayoutView="85" workbookViewId="0">
      <selection activeCell="D1" sqref="D1:M1"/>
    </sheetView>
  </sheetViews>
  <sheetFormatPr defaultColWidth="9.140625" defaultRowHeight="12.75" x14ac:dyDescent="0.2"/>
  <cols>
    <col min="1" max="3" width="0" hidden="1" customWidth="1"/>
    <col min="4" max="4" width="24.42578125" style="18" customWidth="1"/>
    <col min="5" max="5" width="10.85546875" style="258" customWidth="1"/>
    <col min="6" max="6" width="13.85546875" style="258" customWidth="1"/>
    <col min="7" max="7" width="9.5703125" style="258" customWidth="1"/>
    <col min="8" max="8" width="11.7109375" style="258" customWidth="1"/>
    <col min="9" max="9" width="13.140625" style="256" customWidth="1"/>
    <col min="10" max="10" width="12.28515625" customWidth="1"/>
    <col min="11" max="11" width="12.7109375" customWidth="1"/>
    <col min="12" max="12" width="9.7109375" customWidth="1"/>
    <col min="13" max="13" width="12.140625" customWidth="1"/>
  </cols>
  <sheetData>
    <row r="1" spans="1:13" s="19" customFormat="1" x14ac:dyDescent="0.2">
      <c r="D1" s="309" t="s">
        <v>312</v>
      </c>
      <c r="E1" s="309"/>
      <c r="F1" s="309"/>
      <c r="G1" s="309"/>
      <c r="H1" s="309"/>
      <c r="I1" s="309"/>
      <c r="J1" s="309"/>
      <c r="K1" s="309"/>
      <c r="L1" s="309"/>
      <c r="M1" s="309"/>
    </row>
    <row r="2" spans="1:13" s="19" customFormat="1" x14ac:dyDescent="0.2">
      <c r="D2" s="305" t="s">
        <v>313</v>
      </c>
      <c r="E2" s="305"/>
      <c r="F2" s="305"/>
      <c r="G2" s="305"/>
      <c r="H2" s="305"/>
      <c r="I2" s="305"/>
      <c r="J2" s="305"/>
      <c r="K2" s="305"/>
      <c r="L2" s="305"/>
      <c r="M2" s="305"/>
    </row>
    <row r="3" spans="1:13" s="19" customFormat="1" x14ac:dyDescent="0.2">
      <c r="D3" s="20"/>
      <c r="E3" s="250"/>
      <c r="F3" s="250"/>
      <c r="G3" s="250"/>
      <c r="H3" s="250"/>
      <c r="I3" s="251"/>
    </row>
    <row r="4" spans="1:13" x14ac:dyDescent="0.2">
      <c r="D4" s="300"/>
      <c r="E4" s="282" t="s">
        <v>638</v>
      </c>
      <c r="F4" s="282" t="s">
        <v>1</v>
      </c>
      <c r="G4" s="282"/>
      <c r="H4" s="282"/>
      <c r="I4" s="282" t="s">
        <v>314</v>
      </c>
      <c r="J4" s="291" t="s">
        <v>1</v>
      </c>
      <c r="K4" s="291"/>
      <c r="L4" s="291" t="s">
        <v>315</v>
      </c>
      <c r="M4" s="306" t="s">
        <v>316</v>
      </c>
    </row>
    <row r="5" spans="1:13" x14ac:dyDescent="0.2">
      <c r="D5" s="300"/>
      <c r="E5" s="282"/>
      <c r="F5" s="307" t="s">
        <v>317</v>
      </c>
      <c r="G5" s="282" t="s">
        <v>318</v>
      </c>
      <c r="H5" s="308" t="s">
        <v>639</v>
      </c>
      <c r="I5" s="282"/>
      <c r="J5" s="291" t="s">
        <v>320</v>
      </c>
      <c r="K5" s="291" t="s">
        <v>321</v>
      </c>
      <c r="L5" s="291"/>
      <c r="M5" s="306"/>
    </row>
    <row r="6" spans="1:13" ht="105" customHeight="1" x14ac:dyDescent="0.2">
      <c r="D6" s="300"/>
      <c r="E6" s="282"/>
      <c r="F6" s="307"/>
      <c r="G6" s="282"/>
      <c r="H6" s="308"/>
      <c r="I6" s="282"/>
      <c r="J6" s="291"/>
      <c r="K6" s="291"/>
      <c r="L6" s="291"/>
      <c r="M6" s="306"/>
    </row>
    <row r="7" spans="1:13" s="15" customFormat="1" ht="42.75" customHeight="1" x14ac:dyDescent="0.2">
      <c r="A7" s="15" t="s">
        <v>17</v>
      </c>
      <c r="C7" s="15" t="s">
        <v>86</v>
      </c>
      <c r="D7" s="57" t="s">
        <v>87</v>
      </c>
      <c r="E7" s="252">
        <v>76.599999999999994</v>
      </c>
      <c r="F7" s="252">
        <v>52.4</v>
      </c>
      <c r="G7" s="252">
        <v>22.8</v>
      </c>
      <c r="H7" s="252">
        <v>1.4</v>
      </c>
      <c r="I7" s="252">
        <v>22.6</v>
      </c>
      <c r="J7" s="42">
        <v>21.6</v>
      </c>
      <c r="K7" s="42">
        <v>1</v>
      </c>
      <c r="L7" s="42">
        <v>0.8</v>
      </c>
      <c r="M7" s="42">
        <v>0.8</v>
      </c>
    </row>
    <row r="8" spans="1:13" s="15" customFormat="1" ht="27" customHeight="1" x14ac:dyDescent="0.2">
      <c r="A8" s="15" t="s">
        <v>20</v>
      </c>
      <c r="C8" s="15" t="s">
        <v>89</v>
      </c>
      <c r="D8" s="52" t="s">
        <v>322</v>
      </c>
      <c r="E8" s="253">
        <v>79.599999999999994</v>
      </c>
      <c r="F8" s="253">
        <v>53.4</v>
      </c>
      <c r="G8" s="253">
        <v>24.7</v>
      </c>
      <c r="H8" s="253">
        <v>1.5</v>
      </c>
      <c r="I8" s="253">
        <v>20</v>
      </c>
      <c r="J8" s="45">
        <v>19</v>
      </c>
      <c r="K8" s="45">
        <v>1</v>
      </c>
      <c r="L8" s="45">
        <v>0.4</v>
      </c>
      <c r="M8" s="45">
        <v>0.4</v>
      </c>
    </row>
    <row r="9" spans="1:13" s="15" customFormat="1" ht="16.5" customHeight="1" x14ac:dyDescent="0.2">
      <c r="A9" s="15" t="s">
        <v>22</v>
      </c>
      <c r="C9" s="15" t="s">
        <v>91</v>
      </c>
      <c r="D9" s="52" t="s">
        <v>92</v>
      </c>
      <c r="E9" s="253">
        <v>74.5</v>
      </c>
      <c r="F9" s="253">
        <v>51.6</v>
      </c>
      <c r="G9" s="253">
        <v>21.5</v>
      </c>
      <c r="H9" s="253">
        <v>1.4</v>
      </c>
      <c r="I9" s="253">
        <v>24.4</v>
      </c>
      <c r="J9" s="45">
        <v>23.4</v>
      </c>
      <c r="K9" s="45">
        <v>1</v>
      </c>
      <c r="L9" s="45">
        <v>1.1000000000000001</v>
      </c>
      <c r="M9" s="45">
        <v>1.1000000000000001</v>
      </c>
    </row>
    <row r="10" spans="1:13" ht="15" customHeight="1" x14ac:dyDescent="0.2">
      <c r="A10" t="s">
        <v>24</v>
      </c>
      <c r="C10" t="s">
        <v>93</v>
      </c>
      <c r="D10" s="52" t="s">
        <v>94</v>
      </c>
      <c r="E10" s="253">
        <v>79.8</v>
      </c>
      <c r="F10" s="253">
        <v>55.8</v>
      </c>
      <c r="G10" s="253">
        <v>22.7</v>
      </c>
      <c r="H10" s="253">
        <v>1.3</v>
      </c>
      <c r="I10" s="253">
        <v>19.8</v>
      </c>
      <c r="J10" s="45">
        <v>18.8</v>
      </c>
      <c r="K10" s="45">
        <v>1</v>
      </c>
      <c r="L10" s="45">
        <v>0.4</v>
      </c>
      <c r="M10" s="45">
        <v>0.4</v>
      </c>
    </row>
    <row r="11" spans="1:13" ht="14.25" customHeight="1" x14ac:dyDescent="0.2">
      <c r="A11" t="s">
        <v>52</v>
      </c>
      <c r="C11" t="s">
        <v>95</v>
      </c>
      <c r="D11" s="53" t="s">
        <v>96</v>
      </c>
      <c r="E11" s="253">
        <v>80</v>
      </c>
      <c r="F11" s="253">
        <v>55.2</v>
      </c>
      <c r="G11" s="253">
        <v>23.4</v>
      </c>
      <c r="H11" s="253" t="s">
        <v>1170</v>
      </c>
      <c r="I11" s="253">
        <v>19.7</v>
      </c>
      <c r="J11" s="45" t="s">
        <v>1170</v>
      </c>
      <c r="K11" s="45" t="s">
        <v>1170</v>
      </c>
      <c r="L11" s="45">
        <v>0.3</v>
      </c>
      <c r="M11" s="45">
        <v>0.3</v>
      </c>
    </row>
    <row r="12" spans="1:13" x14ac:dyDescent="0.2">
      <c r="A12" t="s">
        <v>55</v>
      </c>
      <c r="C12" t="s">
        <v>97</v>
      </c>
      <c r="D12" s="53" t="s">
        <v>98</v>
      </c>
      <c r="E12" s="253">
        <v>79.5</v>
      </c>
      <c r="F12" s="253">
        <v>57.1</v>
      </c>
      <c r="G12" s="253">
        <v>21.3</v>
      </c>
      <c r="H12" s="253" t="s">
        <v>1170</v>
      </c>
      <c r="I12" s="253">
        <v>19.899999999999999</v>
      </c>
      <c r="J12" s="45" t="s">
        <v>1170</v>
      </c>
      <c r="K12" s="45" t="s">
        <v>1170</v>
      </c>
      <c r="L12" s="45">
        <v>0.6</v>
      </c>
      <c r="M12" s="45">
        <v>0.6</v>
      </c>
    </row>
    <row r="13" spans="1:13" ht="27.75" customHeight="1" x14ac:dyDescent="0.2">
      <c r="A13" t="s">
        <v>57</v>
      </c>
      <c r="C13" t="s">
        <v>99</v>
      </c>
      <c r="D13" s="54" t="s">
        <v>100</v>
      </c>
      <c r="E13" s="253">
        <v>93.6</v>
      </c>
      <c r="F13" s="253">
        <v>92.5</v>
      </c>
      <c r="G13" s="253" t="s">
        <v>1170</v>
      </c>
      <c r="H13" s="253" t="s">
        <v>1170</v>
      </c>
      <c r="I13" s="253">
        <v>6.4</v>
      </c>
      <c r="J13" s="45">
        <v>6.4</v>
      </c>
      <c r="K13" s="45" t="s">
        <v>62</v>
      </c>
      <c r="L13" s="44" t="s">
        <v>101</v>
      </c>
      <c r="M13" s="44" t="s">
        <v>101</v>
      </c>
    </row>
    <row r="14" spans="1:13" ht="13.7" customHeight="1" x14ac:dyDescent="0.2">
      <c r="A14" t="s">
        <v>59</v>
      </c>
      <c r="C14" t="s">
        <v>102</v>
      </c>
      <c r="D14" s="55" t="s">
        <v>96</v>
      </c>
      <c r="E14" s="253">
        <v>91</v>
      </c>
      <c r="F14" s="253">
        <v>90</v>
      </c>
      <c r="G14" s="253" t="s">
        <v>1170</v>
      </c>
      <c r="H14" s="253" t="s">
        <v>1170</v>
      </c>
      <c r="I14" s="253">
        <v>9</v>
      </c>
      <c r="J14" s="45">
        <v>9</v>
      </c>
      <c r="K14" s="45" t="s">
        <v>62</v>
      </c>
      <c r="L14" s="44" t="s">
        <v>101</v>
      </c>
      <c r="M14" s="44" t="s">
        <v>101</v>
      </c>
    </row>
    <row r="15" spans="1:13" ht="13.7" customHeight="1" x14ac:dyDescent="0.2">
      <c r="A15" t="s">
        <v>63</v>
      </c>
      <c r="C15" t="s">
        <v>104</v>
      </c>
      <c r="D15" s="55" t="s">
        <v>98</v>
      </c>
      <c r="E15" s="253">
        <v>96.7</v>
      </c>
      <c r="F15" s="253">
        <v>95.5</v>
      </c>
      <c r="G15" s="253" t="s">
        <v>1170</v>
      </c>
      <c r="H15" s="253" t="s">
        <v>62</v>
      </c>
      <c r="I15" s="253">
        <v>3.3</v>
      </c>
      <c r="J15" s="45">
        <v>3.3</v>
      </c>
      <c r="K15" s="45" t="s">
        <v>62</v>
      </c>
      <c r="L15" s="44" t="s">
        <v>101</v>
      </c>
      <c r="M15" s="44" t="s">
        <v>101</v>
      </c>
    </row>
    <row r="16" spans="1:13" ht="13.7" customHeight="1" x14ac:dyDescent="0.2">
      <c r="A16" t="s">
        <v>103</v>
      </c>
      <c r="C16" t="s">
        <v>106</v>
      </c>
      <c r="D16" s="52" t="s">
        <v>107</v>
      </c>
      <c r="E16" s="253">
        <v>68.8</v>
      </c>
      <c r="F16" s="253">
        <v>10.199999999999999</v>
      </c>
      <c r="G16" s="253">
        <v>54.3</v>
      </c>
      <c r="H16" s="253">
        <v>4.3</v>
      </c>
      <c r="I16" s="253">
        <v>30.5</v>
      </c>
      <c r="J16" s="45">
        <v>30.4</v>
      </c>
      <c r="K16" s="45" t="s">
        <v>1170</v>
      </c>
      <c r="L16" s="45">
        <v>0.7</v>
      </c>
      <c r="M16" s="45">
        <v>0.7</v>
      </c>
    </row>
    <row r="17" spans="1:13" ht="13.7" customHeight="1" x14ac:dyDescent="0.2">
      <c r="A17" t="s">
        <v>323</v>
      </c>
      <c r="C17" t="s">
        <v>109</v>
      </c>
      <c r="D17" s="52" t="s">
        <v>640</v>
      </c>
      <c r="E17" s="253">
        <v>71.8</v>
      </c>
      <c r="F17" s="253">
        <v>49.6</v>
      </c>
      <c r="G17" s="253">
        <v>21.1</v>
      </c>
      <c r="H17" s="253">
        <v>1.1000000000000001</v>
      </c>
      <c r="I17" s="253">
        <v>27</v>
      </c>
      <c r="J17" s="45">
        <v>26.4</v>
      </c>
      <c r="K17" s="45">
        <v>0.6</v>
      </c>
      <c r="L17" s="45">
        <v>1.2</v>
      </c>
      <c r="M17" s="45">
        <v>1.2</v>
      </c>
    </row>
    <row r="18" spans="1:13" ht="13.7" customHeight="1" x14ac:dyDescent="0.2">
      <c r="A18" t="s">
        <v>110</v>
      </c>
      <c r="C18" t="s">
        <v>112</v>
      </c>
      <c r="D18" s="54" t="s">
        <v>113</v>
      </c>
      <c r="E18" s="253">
        <v>97.5</v>
      </c>
      <c r="F18" s="253">
        <v>91.3</v>
      </c>
      <c r="G18" s="253" t="s">
        <v>1170</v>
      </c>
      <c r="H18" s="253" t="s">
        <v>62</v>
      </c>
      <c r="I18" s="253">
        <v>2.5</v>
      </c>
      <c r="J18" s="45">
        <v>2.5</v>
      </c>
      <c r="K18" s="45" t="s">
        <v>62</v>
      </c>
      <c r="L18" s="44" t="s">
        <v>101</v>
      </c>
      <c r="M18" s="44" t="s">
        <v>101</v>
      </c>
    </row>
    <row r="19" spans="1:13" ht="13.7" customHeight="1" x14ac:dyDescent="0.2">
      <c r="A19" t="s">
        <v>111</v>
      </c>
      <c r="C19" t="s">
        <v>115</v>
      </c>
      <c r="D19" s="52" t="s">
        <v>116</v>
      </c>
      <c r="E19" s="92">
        <v>39</v>
      </c>
      <c r="F19" s="253" t="s">
        <v>1170</v>
      </c>
      <c r="G19" s="253">
        <v>26.6</v>
      </c>
      <c r="H19" s="253">
        <v>4.7</v>
      </c>
      <c r="I19" s="253">
        <v>55.4</v>
      </c>
      <c r="J19" s="45">
        <v>52.8</v>
      </c>
      <c r="K19" s="45">
        <v>2.6</v>
      </c>
      <c r="L19" s="45">
        <v>5.6</v>
      </c>
      <c r="M19" s="45">
        <v>5.6</v>
      </c>
    </row>
    <row r="20" spans="1:13" ht="13.7" customHeight="1" x14ac:dyDescent="0.2">
      <c r="A20" t="s">
        <v>114</v>
      </c>
      <c r="C20" t="s">
        <v>118</v>
      </c>
      <c r="D20" s="52" t="s">
        <v>119</v>
      </c>
      <c r="E20" s="253">
        <v>86.6</v>
      </c>
      <c r="F20" s="253">
        <v>64.400000000000006</v>
      </c>
      <c r="G20" s="253" t="s">
        <v>1170</v>
      </c>
      <c r="H20" s="253" t="s">
        <v>1170</v>
      </c>
      <c r="I20" s="253">
        <v>13.4</v>
      </c>
      <c r="J20" s="45" t="s">
        <v>1170</v>
      </c>
      <c r="K20" s="45" t="s">
        <v>1170</v>
      </c>
      <c r="L20" s="45" t="s">
        <v>62</v>
      </c>
      <c r="M20" s="45" t="s">
        <v>62</v>
      </c>
    </row>
    <row r="21" spans="1:13" ht="13.7" customHeight="1" x14ac:dyDescent="0.2">
      <c r="A21" t="s">
        <v>117</v>
      </c>
      <c r="C21" t="s">
        <v>121</v>
      </c>
      <c r="D21" s="52" t="s">
        <v>122</v>
      </c>
      <c r="E21" s="253">
        <v>32.200000000000003</v>
      </c>
      <c r="F21" s="253" t="s">
        <v>1170</v>
      </c>
      <c r="G21" s="253">
        <v>25.5</v>
      </c>
      <c r="H21" s="253">
        <v>4.3</v>
      </c>
      <c r="I21" s="253">
        <v>67.7</v>
      </c>
      <c r="J21" s="45" t="s">
        <v>1170</v>
      </c>
      <c r="K21" s="45" t="s">
        <v>1170</v>
      </c>
      <c r="L21" s="45">
        <v>0.1</v>
      </c>
      <c r="M21" s="45">
        <v>0.1</v>
      </c>
    </row>
    <row r="22" spans="1:13" ht="15.75" customHeight="1" x14ac:dyDescent="0.2">
      <c r="A22" t="s">
        <v>120</v>
      </c>
      <c r="C22" t="s">
        <v>124</v>
      </c>
      <c r="D22" s="52" t="s">
        <v>125</v>
      </c>
      <c r="E22" s="253">
        <v>93.9</v>
      </c>
      <c r="F22" s="253">
        <v>85.6</v>
      </c>
      <c r="G22" s="253">
        <v>8</v>
      </c>
      <c r="H22" s="253">
        <v>0.3</v>
      </c>
      <c r="I22" s="253">
        <v>6</v>
      </c>
      <c r="J22" s="45">
        <v>6</v>
      </c>
      <c r="K22" s="45" t="s">
        <v>62</v>
      </c>
      <c r="L22" s="45">
        <v>0.1</v>
      </c>
      <c r="M22" s="45">
        <v>0.1</v>
      </c>
    </row>
    <row r="23" spans="1:13" ht="15.75" customHeight="1" x14ac:dyDescent="0.2">
      <c r="A23" t="s">
        <v>325</v>
      </c>
      <c r="C23" t="s">
        <v>127</v>
      </c>
      <c r="D23" s="52" t="s">
        <v>1172</v>
      </c>
      <c r="E23" s="253">
        <v>86.1</v>
      </c>
      <c r="F23" s="253" t="s">
        <v>1170</v>
      </c>
      <c r="G23" s="253">
        <v>34.6</v>
      </c>
      <c r="H23" s="253" t="s">
        <v>1170</v>
      </c>
      <c r="I23" s="253">
        <v>13.9</v>
      </c>
      <c r="J23" s="45">
        <v>13.9</v>
      </c>
      <c r="K23" s="45" t="s">
        <v>62</v>
      </c>
      <c r="L23" s="45" t="s">
        <v>62</v>
      </c>
      <c r="M23" s="45" t="s">
        <v>62</v>
      </c>
    </row>
    <row r="24" spans="1:13" ht="27.75" customHeight="1" x14ac:dyDescent="0.2">
      <c r="A24" t="s">
        <v>129</v>
      </c>
      <c r="C24" t="s">
        <v>131</v>
      </c>
      <c r="D24" s="52" t="s">
        <v>132</v>
      </c>
      <c r="E24" s="253">
        <v>77.099999999999994</v>
      </c>
      <c r="F24" s="253">
        <v>47.8</v>
      </c>
      <c r="G24" s="253" t="s">
        <v>1170</v>
      </c>
      <c r="H24" s="253" t="s">
        <v>1170</v>
      </c>
      <c r="I24" s="253">
        <v>22.9</v>
      </c>
      <c r="J24" s="45" t="s">
        <v>1170</v>
      </c>
      <c r="K24" s="45" t="s">
        <v>1170</v>
      </c>
      <c r="L24" s="45" t="s">
        <v>62</v>
      </c>
      <c r="M24" s="45" t="s">
        <v>62</v>
      </c>
    </row>
    <row r="25" spans="1:13" ht="25.5" x14ac:dyDescent="0.2">
      <c r="A25" t="s">
        <v>130</v>
      </c>
      <c r="C25" t="s">
        <v>134</v>
      </c>
      <c r="D25" s="54" t="s">
        <v>135</v>
      </c>
      <c r="E25" s="253">
        <v>71.599999999999994</v>
      </c>
      <c r="F25" s="253">
        <v>51.2</v>
      </c>
      <c r="G25" s="253">
        <v>19.7</v>
      </c>
      <c r="H25" s="253" t="s">
        <v>1170</v>
      </c>
      <c r="I25" s="253">
        <v>28.4</v>
      </c>
      <c r="J25" s="45">
        <v>28.2</v>
      </c>
      <c r="K25" s="45" t="s">
        <v>1170</v>
      </c>
      <c r="L25" s="45" t="s">
        <v>62</v>
      </c>
      <c r="M25" s="45" t="s">
        <v>62</v>
      </c>
    </row>
    <row r="26" spans="1:13" ht="14.25" customHeight="1" x14ac:dyDescent="0.2">
      <c r="D26" s="53"/>
      <c r="E26" s="253"/>
      <c r="F26" s="253"/>
      <c r="G26" s="253"/>
      <c r="H26" s="253"/>
      <c r="I26" s="253"/>
      <c r="J26" s="45"/>
      <c r="K26" s="45"/>
      <c r="L26" s="45"/>
      <c r="M26" s="45" t="s">
        <v>1084</v>
      </c>
    </row>
    <row r="27" spans="1:13" x14ac:dyDescent="0.2">
      <c r="D27" s="300"/>
      <c r="E27" s="282" t="s">
        <v>638</v>
      </c>
      <c r="F27" s="282" t="s">
        <v>1</v>
      </c>
      <c r="G27" s="282"/>
      <c r="H27" s="282"/>
      <c r="I27" s="282" t="s">
        <v>314</v>
      </c>
      <c r="J27" s="291" t="s">
        <v>1</v>
      </c>
      <c r="K27" s="291"/>
      <c r="L27" s="291" t="s">
        <v>315</v>
      </c>
      <c r="M27" s="306" t="s">
        <v>316</v>
      </c>
    </row>
    <row r="28" spans="1:13" x14ac:dyDescent="0.2">
      <c r="D28" s="300"/>
      <c r="E28" s="282"/>
      <c r="F28" s="307" t="s">
        <v>317</v>
      </c>
      <c r="G28" s="282" t="s">
        <v>318</v>
      </c>
      <c r="H28" s="308" t="s">
        <v>639</v>
      </c>
      <c r="I28" s="282"/>
      <c r="J28" s="291" t="s">
        <v>320</v>
      </c>
      <c r="K28" s="291" t="s">
        <v>321</v>
      </c>
      <c r="L28" s="291"/>
      <c r="M28" s="306"/>
    </row>
    <row r="29" spans="1:13" ht="105" customHeight="1" x14ac:dyDescent="0.2">
      <c r="D29" s="300"/>
      <c r="E29" s="282"/>
      <c r="F29" s="307"/>
      <c r="G29" s="282"/>
      <c r="H29" s="308"/>
      <c r="I29" s="282"/>
      <c r="J29" s="291"/>
      <c r="K29" s="291"/>
      <c r="L29" s="291"/>
      <c r="M29" s="306"/>
    </row>
    <row r="30" spans="1:13" ht="16.5" customHeight="1" x14ac:dyDescent="0.2">
      <c r="A30" t="s">
        <v>136</v>
      </c>
      <c r="C30" t="s">
        <v>138</v>
      </c>
      <c r="D30" s="54" t="s">
        <v>139</v>
      </c>
      <c r="E30" s="253">
        <v>86.5</v>
      </c>
      <c r="F30" s="253" t="s">
        <v>62</v>
      </c>
      <c r="G30" s="253">
        <v>86.5</v>
      </c>
      <c r="H30" s="253" t="s">
        <v>62</v>
      </c>
      <c r="I30" s="253">
        <v>13.5</v>
      </c>
      <c r="J30" s="45">
        <v>13.5</v>
      </c>
      <c r="K30" s="45" t="s">
        <v>62</v>
      </c>
      <c r="L30" s="45" t="s">
        <v>62</v>
      </c>
      <c r="M30" s="45" t="s">
        <v>62</v>
      </c>
    </row>
    <row r="31" spans="1:13" ht="25.5" x14ac:dyDescent="0.2">
      <c r="A31" t="s">
        <v>137</v>
      </c>
      <c r="C31" t="s">
        <v>141</v>
      </c>
      <c r="D31" s="54" t="s">
        <v>142</v>
      </c>
      <c r="E31" s="253" t="s">
        <v>1170</v>
      </c>
      <c r="F31" s="253" t="s">
        <v>62</v>
      </c>
      <c r="G31" s="253" t="s">
        <v>1170</v>
      </c>
      <c r="H31" s="253" t="s">
        <v>1170</v>
      </c>
      <c r="I31" s="253" t="s">
        <v>1170</v>
      </c>
      <c r="J31" s="45" t="s">
        <v>1170</v>
      </c>
      <c r="K31" s="45" t="s">
        <v>62</v>
      </c>
      <c r="L31" s="45" t="s">
        <v>62</v>
      </c>
      <c r="M31" s="45" t="s">
        <v>62</v>
      </c>
    </row>
    <row r="32" spans="1:13" ht="25.5" x14ac:dyDescent="0.2">
      <c r="A32" t="s">
        <v>140</v>
      </c>
      <c r="C32" t="s">
        <v>144</v>
      </c>
      <c r="D32" s="54" t="s">
        <v>145</v>
      </c>
      <c r="E32" s="253">
        <v>65.099999999999994</v>
      </c>
      <c r="F32" s="253" t="s">
        <v>1170</v>
      </c>
      <c r="G32" s="253" t="s">
        <v>1170</v>
      </c>
      <c r="H32" s="253" t="s">
        <v>62</v>
      </c>
      <c r="I32" s="253">
        <v>34.9</v>
      </c>
      <c r="J32" s="45">
        <v>34.9</v>
      </c>
      <c r="K32" s="45" t="s">
        <v>62</v>
      </c>
      <c r="L32" s="45" t="s">
        <v>62</v>
      </c>
      <c r="M32" s="45" t="s">
        <v>62</v>
      </c>
    </row>
    <row r="33" spans="1:13" ht="25.5" x14ac:dyDescent="0.2">
      <c r="A33" t="s">
        <v>143</v>
      </c>
      <c r="C33" t="s">
        <v>147</v>
      </c>
      <c r="D33" s="54" t="s">
        <v>148</v>
      </c>
      <c r="E33" s="253">
        <v>86.1</v>
      </c>
      <c r="F33" s="253">
        <v>75.7</v>
      </c>
      <c r="G33" s="253" t="s">
        <v>1170</v>
      </c>
      <c r="H33" s="253" t="s">
        <v>62</v>
      </c>
      <c r="I33" s="253">
        <v>13.9</v>
      </c>
      <c r="J33" s="45">
        <v>13.9</v>
      </c>
      <c r="K33" s="45" t="s">
        <v>62</v>
      </c>
      <c r="L33" s="45" t="s">
        <v>62</v>
      </c>
      <c r="M33" s="45" t="s">
        <v>62</v>
      </c>
    </row>
    <row r="34" spans="1:13" ht="16.5" customHeight="1" x14ac:dyDescent="0.2">
      <c r="A34" t="s">
        <v>326</v>
      </c>
      <c r="C34" t="s">
        <v>150</v>
      </c>
      <c r="D34" s="54" t="s">
        <v>151</v>
      </c>
      <c r="E34" s="253">
        <v>100</v>
      </c>
      <c r="F34" s="253" t="s">
        <v>1170</v>
      </c>
      <c r="G34" s="253">
        <v>40.1</v>
      </c>
      <c r="H34" s="253" t="s">
        <v>62</v>
      </c>
      <c r="I34" s="253" t="s">
        <v>62</v>
      </c>
      <c r="J34" s="45" t="s">
        <v>62</v>
      </c>
      <c r="K34" s="45" t="s">
        <v>62</v>
      </c>
      <c r="L34" s="45" t="s">
        <v>62</v>
      </c>
      <c r="M34" s="45" t="s">
        <v>62</v>
      </c>
    </row>
    <row r="35" spans="1:13" ht="39" customHeight="1" x14ac:dyDescent="0.2">
      <c r="A35" t="s">
        <v>149</v>
      </c>
      <c r="C35" t="s">
        <v>153</v>
      </c>
      <c r="D35" s="54" t="s">
        <v>154</v>
      </c>
      <c r="E35" s="253" t="s">
        <v>1170</v>
      </c>
      <c r="F35" s="253" t="s">
        <v>62</v>
      </c>
      <c r="G35" s="253" t="s">
        <v>1170</v>
      </c>
      <c r="H35" s="253" t="s">
        <v>62</v>
      </c>
      <c r="I35" s="253" t="s">
        <v>1170</v>
      </c>
      <c r="J35" s="45" t="s">
        <v>1170</v>
      </c>
      <c r="K35" s="45" t="s">
        <v>62</v>
      </c>
      <c r="L35" s="45" t="s">
        <v>62</v>
      </c>
      <c r="M35" s="45" t="s">
        <v>62</v>
      </c>
    </row>
    <row r="36" spans="1:13" ht="26.25" customHeight="1" x14ac:dyDescent="0.2">
      <c r="A36" t="s">
        <v>152</v>
      </c>
      <c r="C36" t="s">
        <v>156</v>
      </c>
      <c r="D36" s="57" t="s">
        <v>327</v>
      </c>
      <c r="E36" s="252">
        <v>74.900000000000006</v>
      </c>
      <c r="F36" s="252">
        <v>47.5</v>
      </c>
      <c r="G36" s="252">
        <v>25.2</v>
      </c>
      <c r="H36" s="252">
        <v>2.2000000000000002</v>
      </c>
      <c r="I36" s="252">
        <v>24.8</v>
      </c>
      <c r="J36" s="42">
        <v>23.5</v>
      </c>
      <c r="K36" s="42">
        <v>1.3</v>
      </c>
      <c r="L36" s="42">
        <v>0.3</v>
      </c>
      <c r="M36" s="42">
        <v>0.3</v>
      </c>
    </row>
    <row r="37" spans="1:13" ht="31.5" customHeight="1" x14ac:dyDescent="0.2">
      <c r="A37" t="s">
        <v>328</v>
      </c>
      <c r="C37" t="s">
        <v>160</v>
      </c>
      <c r="D37" s="52" t="s">
        <v>641</v>
      </c>
      <c r="E37" s="253">
        <v>92.6</v>
      </c>
      <c r="F37" s="253" t="s">
        <v>1170</v>
      </c>
      <c r="G37" s="253" t="s">
        <v>1170</v>
      </c>
      <c r="H37" s="253" t="s">
        <v>1170</v>
      </c>
      <c r="I37" s="253" t="s">
        <v>1170</v>
      </c>
      <c r="J37" s="45" t="s">
        <v>1170</v>
      </c>
      <c r="K37" s="45" t="s">
        <v>62</v>
      </c>
      <c r="L37" s="45" t="s">
        <v>62</v>
      </c>
      <c r="M37" s="45" t="s">
        <v>62</v>
      </c>
    </row>
    <row r="38" spans="1:13" x14ac:dyDescent="0.2">
      <c r="A38" t="s">
        <v>329</v>
      </c>
      <c r="C38" t="s">
        <v>163</v>
      </c>
      <c r="D38" s="52" t="s">
        <v>330</v>
      </c>
      <c r="E38" s="253">
        <v>86.5</v>
      </c>
      <c r="F38" s="253">
        <v>78</v>
      </c>
      <c r="G38" s="253" t="s">
        <v>1170</v>
      </c>
      <c r="H38" s="253" t="s">
        <v>1170</v>
      </c>
      <c r="I38" s="253">
        <v>13.5</v>
      </c>
      <c r="J38" s="45" t="s">
        <v>1170</v>
      </c>
      <c r="K38" s="45" t="s">
        <v>1170</v>
      </c>
      <c r="L38" s="45" t="s">
        <v>62</v>
      </c>
      <c r="M38" s="45" t="s">
        <v>62</v>
      </c>
    </row>
    <row r="39" spans="1:13" ht="25.5" customHeight="1" x14ac:dyDescent="0.2">
      <c r="A39" t="s">
        <v>331</v>
      </c>
      <c r="C39" t="s">
        <v>166</v>
      </c>
      <c r="D39" s="52" t="s">
        <v>167</v>
      </c>
      <c r="E39" s="253">
        <v>72.8</v>
      </c>
      <c r="F39" s="253">
        <v>42.5</v>
      </c>
      <c r="G39" s="253">
        <v>27.9</v>
      </c>
      <c r="H39" s="253">
        <v>2.4</v>
      </c>
      <c r="I39" s="253">
        <v>26.8</v>
      </c>
      <c r="J39" s="45">
        <v>25.3</v>
      </c>
      <c r="K39" s="45">
        <v>1.5</v>
      </c>
      <c r="L39" s="45">
        <v>0.4</v>
      </c>
      <c r="M39" s="45">
        <v>0.4</v>
      </c>
    </row>
    <row r="40" spans="1:13" ht="38.25" x14ac:dyDescent="0.2">
      <c r="A40" t="s">
        <v>165</v>
      </c>
      <c r="C40" t="s">
        <v>169</v>
      </c>
      <c r="D40" s="86" t="s">
        <v>332</v>
      </c>
      <c r="E40" s="253">
        <v>71.7</v>
      </c>
      <c r="F40" s="253">
        <v>42.5</v>
      </c>
      <c r="G40" s="253">
        <v>26.7</v>
      </c>
      <c r="H40" s="253">
        <v>2.5</v>
      </c>
      <c r="I40" s="253">
        <v>27.8</v>
      </c>
      <c r="J40" s="45">
        <v>25.8</v>
      </c>
      <c r="K40" s="45">
        <v>2</v>
      </c>
      <c r="L40" s="45">
        <v>0.5</v>
      </c>
      <c r="M40" s="45">
        <v>0.5</v>
      </c>
    </row>
    <row r="41" spans="1:13" ht="16.5" customHeight="1" x14ac:dyDescent="0.2">
      <c r="A41" t="s">
        <v>168</v>
      </c>
      <c r="C41" t="s">
        <v>172</v>
      </c>
      <c r="D41" s="54" t="s">
        <v>173</v>
      </c>
      <c r="E41" s="253">
        <v>77.5</v>
      </c>
      <c r="F41" s="253">
        <v>36.9</v>
      </c>
      <c r="G41" s="253">
        <v>40.1</v>
      </c>
      <c r="H41" s="253">
        <v>0.5</v>
      </c>
      <c r="I41" s="253" t="s">
        <v>1170</v>
      </c>
      <c r="J41" s="45" t="s">
        <v>1170</v>
      </c>
      <c r="K41" s="45" t="s">
        <v>1170</v>
      </c>
      <c r="L41" s="45" t="s">
        <v>1170</v>
      </c>
      <c r="M41" s="45" t="s">
        <v>1170</v>
      </c>
    </row>
    <row r="42" spans="1:13" ht="16.5" customHeight="1" x14ac:dyDescent="0.2">
      <c r="A42" t="s">
        <v>333</v>
      </c>
      <c r="C42" t="s">
        <v>175</v>
      </c>
      <c r="D42" s="54" t="s">
        <v>176</v>
      </c>
      <c r="E42" s="253">
        <v>91.1</v>
      </c>
      <c r="F42" s="253">
        <v>86.7</v>
      </c>
      <c r="G42" s="253" t="s">
        <v>1170</v>
      </c>
      <c r="H42" s="253" t="s">
        <v>62</v>
      </c>
      <c r="I42" s="253">
        <v>8.9</v>
      </c>
      <c r="J42" s="45">
        <v>8.9</v>
      </c>
      <c r="K42" s="45" t="s">
        <v>62</v>
      </c>
      <c r="L42" s="45" t="s">
        <v>62</v>
      </c>
      <c r="M42" s="45" t="s">
        <v>62</v>
      </c>
    </row>
    <row r="43" spans="1:13" ht="16.5" customHeight="1" x14ac:dyDescent="0.2">
      <c r="A43" t="s">
        <v>174</v>
      </c>
      <c r="C43" t="s">
        <v>178</v>
      </c>
      <c r="D43" s="54" t="s">
        <v>642</v>
      </c>
      <c r="E43" s="253">
        <v>83.9</v>
      </c>
      <c r="F43" s="253">
        <v>27.3</v>
      </c>
      <c r="G43" s="253">
        <v>56.6</v>
      </c>
      <c r="H43" s="253" t="s">
        <v>62</v>
      </c>
      <c r="I43" s="253">
        <v>16.100000000000001</v>
      </c>
      <c r="J43" s="45">
        <v>16.100000000000001</v>
      </c>
      <c r="K43" s="45" t="s">
        <v>62</v>
      </c>
      <c r="L43" s="45" t="s">
        <v>62</v>
      </c>
      <c r="M43" s="45" t="s">
        <v>62</v>
      </c>
    </row>
    <row r="44" spans="1:13" ht="16.5" customHeight="1" x14ac:dyDescent="0.2">
      <c r="A44" t="s">
        <v>180</v>
      </c>
      <c r="C44" t="s">
        <v>182</v>
      </c>
      <c r="D44" s="54" t="s">
        <v>183</v>
      </c>
      <c r="E44" s="253">
        <v>56.2</v>
      </c>
      <c r="F44" s="253">
        <v>23</v>
      </c>
      <c r="G44" s="253">
        <v>28.7</v>
      </c>
      <c r="H44" s="253" t="s">
        <v>1170</v>
      </c>
      <c r="I44" s="253">
        <v>43.8</v>
      </c>
      <c r="J44" s="45">
        <v>43.8</v>
      </c>
      <c r="K44" s="45" t="s">
        <v>62</v>
      </c>
      <c r="L44" s="45" t="s">
        <v>62</v>
      </c>
      <c r="M44" s="45" t="s">
        <v>62</v>
      </c>
    </row>
    <row r="45" spans="1:13" ht="16.5" customHeight="1" x14ac:dyDescent="0.2">
      <c r="A45" t="s">
        <v>181</v>
      </c>
      <c r="C45" t="s">
        <v>185</v>
      </c>
      <c r="D45" s="54" t="s">
        <v>186</v>
      </c>
      <c r="E45" s="253">
        <v>38.6</v>
      </c>
      <c r="F45" s="253" t="s">
        <v>62</v>
      </c>
      <c r="G45" s="253">
        <v>23.3</v>
      </c>
      <c r="H45" s="253">
        <v>15.3</v>
      </c>
      <c r="I45" s="253">
        <v>61.4</v>
      </c>
      <c r="J45" s="45">
        <v>60.8</v>
      </c>
      <c r="K45" s="45" t="s">
        <v>1170</v>
      </c>
      <c r="L45" s="45" t="s">
        <v>62</v>
      </c>
      <c r="M45" s="45" t="s">
        <v>62</v>
      </c>
    </row>
    <row r="46" spans="1:13" ht="16.5" customHeight="1" x14ac:dyDescent="0.2">
      <c r="A46" t="s">
        <v>334</v>
      </c>
      <c r="C46" t="s">
        <v>188</v>
      </c>
      <c r="D46" s="54" t="s">
        <v>189</v>
      </c>
      <c r="E46" s="253" t="s">
        <v>62</v>
      </c>
      <c r="F46" s="253" t="s">
        <v>62</v>
      </c>
      <c r="G46" s="253" t="s">
        <v>62</v>
      </c>
      <c r="H46" s="253" t="s">
        <v>62</v>
      </c>
      <c r="I46" s="253" t="s">
        <v>1170</v>
      </c>
      <c r="J46" s="45" t="s">
        <v>1170</v>
      </c>
      <c r="K46" s="45" t="s">
        <v>62</v>
      </c>
      <c r="L46" s="45" t="s">
        <v>62</v>
      </c>
      <c r="M46" s="45" t="s">
        <v>62</v>
      </c>
    </row>
    <row r="47" spans="1:13" ht="48.75" customHeight="1" x14ac:dyDescent="0.2">
      <c r="A47" t="s">
        <v>335</v>
      </c>
      <c r="C47" t="s">
        <v>191</v>
      </c>
      <c r="D47" s="87" t="s">
        <v>192</v>
      </c>
      <c r="E47" s="253" t="s">
        <v>1170</v>
      </c>
      <c r="F47" s="253" t="s">
        <v>62</v>
      </c>
      <c r="G47" s="253" t="s">
        <v>1170</v>
      </c>
      <c r="H47" s="253" t="s">
        <v>1170</v>
      </c>
      <c r="I47" s="253" t="s">
        <v>62</v>
      </c>
      <c r="J47" s="45" t="s">
        <v>62</v>
      </c>
      <c r="K47" s="45" t="s">
        <v>62</v>
      </c>
      <c r="L47" s="45" t="s">
        <v>62</v>
      </c>
      <c r="M47" s="45" t="s">
        <v>62</v>
      </c>
    </row>
    <row r="48" spans="1:13" ht="24.75" customHeight="1" x14ac:dyDescent="0.2">
      <c r="A48" t="s">
        <v>193</v>
      </c>
      <c r="C48" t="s">
        <v>195</v>
      </c>
      <c r="D48" s="52" t="s">
        <v>196</v>
      </c>
      <c r="E48" s="253">
        <v>85.1</v>
      </c>
      <c r="F48" s="253" t="s">
        <v>62</v>
      </c>
      <c r="G48" s="253">
        <v>85.1</v>
      </c>
      <c r="H48" s="253" t="s">
        <v>62</v>
      </c>
      <c r="I48" s="253">
        <v>14.9</v>
      </c>
      <c r="J48" s="45">
        <v>14.9</v>
      </c>
      <c r="K48" s="45" t="s">
        <v>62</v>
      </c>
      <c r="L48" s="45">
        <v>0</v>
      </c>
      <c r="M48" s="45">
        <v>0</v>
      </c>
    </row>
    <row r="49" spans="1:13" ht="15" customHeight="1" x14ac:dyDescent="0.2">
      <c r="A49" t="s">
        <v>194</v>
      </c>
      <c r="C49" t="s">
        <v>198</v>
      </c>
      <c r="D49" s="52" t="s">
        <v>199</v>
      </c>
      <c r="E49" s="253" t="s">
        <v>62</v>
      </c>
      <c r="F49" s="253" t="s">
        <v>62</v>
      </c>
      <c r="G49" s="253" t="s">
        <v>62</v>
      </c>
      <c r="H49" s="253" t="s">
        <v>62</v>
      </c>
      <c r="I49" s="253" t="s">
        <v>62</v>
      </c>
      <c r="J49" s="45" t="s">
        <v>62</v>
      </c>
      <c r="K49" s="45" t="s">
        <v>62</v>
      </c>
      <c r="L49" s="45">
        <v>100</v>
      </c>
      <c r="M49" s="45">
        <v>97.8</v>
      </c>
    </row>
    <row r="50" spans="1:13" ht="14.25" customHeight="1" x14ac:dyDescent="0.2">
      <c r="A50" t="s">
        <v>197</v>
      </c>
      <c r="C50" t="s">
        <v>201</v>
      </c>
      <c r="D50" s="52" t="s">
        <v>202</v>
      </c>
      <c r="E50" s="253" t="s">
        <v>62</v>
      </c>
      <c r="F50" s="253" t="s">
        <v>62</v>
      </c>
      <c r="G50" s="253" t="s">
        <v>62</v>
      </c>
      <c r="H50" s="253" t="s">
        <v>62</v>
      </c>
      <c r="I50" s="253" t="s">
        <v>62</v>
      </c>
      <c r="J50" s="45" t="s">
        <v>62</v>
      </c>
      <c r="K50" s="45" t="s">
        <v>62</v>
      </c>
      <c r="L50" s="45">
        <v>100</v>
      </c>
      <c r="M50" s="45">
        <v>98.5</v>
      </c>
    </row>
    <row r="51" spans="1:13" ht="51" x14ac:dyDescent="0.2">
      <c r="A51" t="s">
        <v>336</v>
      </c>
      <c r="C51" t="s">
        <v>204</v>
      </c>
      <c r="D51" s="52" t="s">
        <v>205</v>
      </c>
      <c r="E51" s="253" t="s">
        <v>1170</v>
      </c>
      <c r="F51" s="253" t="s">
        <v>1170</v>
      </c>
      <c r="G51" s="253" t="s">
        <v>1170</v>
      </c>
      <c r="H51" s="253" t="s">
        <v>62</v>
      </c>
      <c r="I51" s="253" t="s">
        <v>1170</v>
      </c>
      <c r="J51" s="45" t="s">
        <v>1170</v>
      </c>
      <c r="K51" s="45" t="s">
        <v>62</v>
      </c>
      <c r="L51" s="45" t="s">
        <v>62</v>
      </c>
      <c r="M51" s="45" t="s">
        <v>62</v>
      </c>
    </row>
    <row r="52" spans="1:13" ht="11.25" customHeight="1" x14ac:dyDescent="0.2">
      <c r="A52" t="s">
        <v>203</v>
      </c>
      <c r="C52" t="s">
        <v>207</v>
      </c>
      <c r="D52" s="57" t="s">
        <v>208</v>
      </c>
      <c r="E52" s="252">
        <v>6.1</v>
      </c>
      <c r="F52" s="252" t="s">
        <v>1170</v>
      </c>
      <c r="G52" s="252">
        <v>3.7</v>
      </c>
      <c r="H52" s="252" t="s">
        <v>1170</v>
      </c>
      <c r="I52" s="252">
        <v>7</v>
      </c>
      <c r="J52" s="42" t="s">
        <v>1170</v>
      </c>
      <c r="K52" s="42" t="s">
        <v>1170</v>
      </c>
      <c r="L52" s="42">
        <v>86.9</v>
      </c>
      <c r="M52" s="42">
        <v>80.900000000000006</v>
      </c>
    </row>
    <row r="53" spans="1:13" ht="27" x14ac:dyDescent="0.2">
      <c r="A53" t="s">
        <v>206</v>
      </c>
      <c r="C53" t="s">
        <v>210</v>
      </c>
      <c r="D53" s="58" t="s">
        <v>1169</v>
      </c>
      <c r="E53" s="252">
        <v>21</v>
      </c>
      <c r="F53" s="252" t="s">
        <v>1170</v>
      </c>
      <c r="G53" s="252" t="s">
        <v>1170</v>
      </c>
      <c r="H53" s="252" t="s">
        <v>1170</v>
      </c>
      <c r="I53" s="252">
        <v>24.4</v>
      </c>
      <c r="J53" s="42">
        <v>24.2</v>
      </c>
      <c r="K53" s="42">
        <v>0.2</v>
      </c>
      <c r="L53" s="42">
        <v>54.6</v>
      </c>
      <c r="M53" s="42">
        <v>48</v>
      </c>
    </row>
    <row r="54" spans="1:13" ht="25.5" x14ac:dyDescent="0.2">
      <c r="A54" t="s">
        <v>209</v>
      </c>
      <c r="C54" t="s">
        <v>213</v>
      </c>
      <c r="D54" s="59" t="s">
        <v>338</v>
      </c>
      <c r="E54" s="252">
        <v>21.6</v>
      </c>
      <c r="F54" s="252" t="s">
        <v>1170</v>
      </c>
      <c r="G54" s="252">
        <v>10.8</v>
      </c>
      <c r="H54" s="252" t="s">
        <v>1170</v>
      </c>
      <c r="I54" s="252">
        <v>23.6</v>
      </c>
      <c r="J54" s="42">
        <v>23.4</v>
      </c>
      <c r="K54" s="42">
        <v>0.2</v>
      </c>
      <c r="L54" s="42">
        <v>54.8</v>
      </c>
      <c r="M54" s="42">
        <v>48.1</v>
      </c>
    </row>
    <row r="55" spans="1:13" ht="39.75" customHeight="1" x14ac:dyDescent="0.2">
      <c r="A55" t="s">
        <v>212</v>
      </c>
      <c r="C55" t="s">
        <v>216</v>
      </c>
      <c r="D55" s="54" t="s">
        <v>339</v>
      </c>
      <c r="E55" s="253">
        <v>10.8</v>
      </c>
      <c r="F55" s="253" t="s">
        <v>1170</v>
      </c>
      <c r="G55" s="253">
        <v>6.3</v>
      </c>
      <c r="H55" s="253" t="s">
        <v>1170</v>
      </c>
      <c r="I55" s="253">
        <v>10</v>
      </c>
      <c r="J55" s="45">
        <v>8.1999999999999993</v>
      </c>
      <c r="K55" s="45">
        <v>1.8</v>
      </c>
      <c r="L55" s="45">
        <v>79.2</v>
      </c>
      <c r="M55" s="45">
        <v>73</v>
      </c>
    </row>
    <row r="56" spans="1:13" ht="29.25" customHeight="1" x14ac:dyDescent="0.2">
      <c r="A56" t="s">
        <v>215</v>
      </c>
      <c r="C56" t="s">
        <v>219</v>
      </c>
      <c r="D56" s="54" t="s">
        <v>220</v>
      </c>
      <c r="E56" s="253">
        <v>45.6</v>
      </c>
      <c r="F56" s="253">
        <v>45.6</v>
      </c>
      <c r="G56" s="253" t="s">
        <v>62</v>
      </c>
      <c r="H56" s="253" t="s">
        <v>62</v>
      </c>
      <c r="I56" s="253" t="s">
        <v>62</v>
      </c>
      <c r="J56" s="45" t="s">
        <v>62</v>
      </c>
      <c r="K56" s="45" t="s">
        <v>62</v>
      </c>
      <c r="L56" s="45">
        <v>54.4</v>
      </c>
      <c r="M56" s="45">
        <v>39.700000000000003</v>
      </c>
    </row>
    <row r="57" spans="1:13" ht="15" customHeight="1" x14ac:dyDescent="0.2">
      <c r="A57" t="s">
        <v>218</v>
      </c>
      <c r="C57" t="s">
        <v>222</v>
      </c>
      <c r="D57" s="54" t="s">
        <v>223</v>
      </c>
      <c r="E57" s="253">
        <v>1.6</v>
      </c>
      <c r="F57" s="253" t="s">
        <v>62</v>
      </c>
      <c r="G57" s="253" t="s">
        <v>1170</v>
      </c>
      <c r="H57" s="253" t="s">
        <v>1170</v>
      </c>
      <c r="I57" s="253">
        <v>3.4</v>
      </c>
      <c r="J57" s="45" t="s">
        <v>1170</v>
      </c>
      <c r="K57" s="45" t="s">
        <v>1170</v>
      </c>
      <c r="L57" s="45">
        <v>95</v>
      </c>
      <c r="M57" s="45">
        <v>82.8</v>
      </c>
    </row>
    <row r="58" spans="1:13" ht="15" customHeight="1" x14ac:dyDescent="0.2">
      <c r="A58" t="s">
        <v>221</v>
      </c>
      <c r="C58" t="s">
        <v>225</v>
      </c>
      <c r="D58" s="54" t="s">
        <v>226</v>
      </c>
      <c r="E58" s="253">
        <v>0.2</v>
      </c>
      <c r="F58" s="253" t="s">
        <v>62</v>
      </c>
      <c r="G58" s="253" t="s">
        <v>1170</v>
      </c>
      <c r="H58" s="253" t="s">
        <v>1170</v>
      </c>
      <c r="I58" s="253">
        <v>0.7</v>
      </c>
      <c r="J58" s="45" t="s">
        <v>1170</v>
      </c>
      <c r="K58" s="45" t="s">
        <v>1170</v>
      </c>
      <c r="L58" s="45">
        <v>99.1</v>
      </c>
      <c r="M58" s="45">
        <v>84.8</v>
      </c>
    </row>
    <row r="59" spans="1:13" ht="15" customHeight="1" x14ac:dyDescent="0.2">
      <c r="A59" t="s">
        <v>224</v>
      </c>
      <c r="C59" t="s">
        <v>228</v>
      </c>
      <c r="D59" s="54" t="s">
        <v>229</v>
      </c>
      <c r="E59" s="253">
        <v>19.600000000000001</v>
      </c>
      <c r="F59" s="253" t="s">
        <v>1170</v>
      </c>
      <c r="G59" s="253">
        <v>3.2</v>
      </c>
      <c r="H59" s="253">
        <v>16.399999999999999</v>
      </c>
      <c r="I59" s="253">
        <v>53</v>
      </c>
      <c r="J59" s="45">
        <v>53</v>
      </c>
      <c r="K59" s="45" t="s">
        <v>62</v>
      </c>
      <c r="L59" s="45">
        <v>27.4</v>
      </c>
      <c r="M59" s="45">
        <v>24.4</v>
      </c>
    </row>
    <row r="60" spans="1:13" ht="15" customHeight="1" x14ac:dyDescent="0.2">
      <c r="A60" t="s">
        <v>227</v>
      </c>
      <c r="C60" t="s">
        <v>231</v>
      </c>
      <c r="D60" s="54" t="s">
        <v>232</v>
      </c>
      <c r="E60" s="253">
        <v>9.1</v>
      </c>
      <c r="F60" s="253" t="s">
        <v>1170</v>
      </c>
      <c r="G60" s="253">
        <v>3.5</v>
      </c>
      <c r="H60" s="253">
        <v>2</v>
      </c>
      <c r="I60" s="253">
        <v>14.3</v>
      </c>
      <c r="J60" s="45">
        <v>14.3</v>
      </c>
      <c r="K60" s="45" t="s">
        <v>62</v>
      </c>
      <c r="L60" s="45">
        <v>76.599999999999994</v>
      </c>
      <c r="M60" s="45">
        <v>68.5</v>
      </c>
    </row>
    <row r="61" spans="1:13" ht="15" customHeight="1" x14ac:dyDescent="0.2">
      <c r="A61" t="s">
        <v>230</v>
      </c>
      <c r="C61" t="s">
        <v>234</v>
      </c>
      <c r="D61" s="54" t="s">
        <v>235</v>
      </c>
      <c r="E61" s="253">
        <v>4</v>
      </c>
      <c r="F61" s="253" t="s">
        <v>1170</v>
      </c>
      <c r="G61" s="253" t="s">
        <v>1170</v>
      </c>
      <c r="H61" s="253">
        <v>0.2</v>
      </c>
      <c r="I61" s="253">
        <v>2.9</v>
      </c>
      <c r="J61" s="45">
        <v>2.9</v>
      </c>
      <c r="K61" s="45" t="s">
        <v>1170</v>
      </c>
      <c r="L61" s="45">
        <v>93.1</v>
      </c>
      <c r="M61" s="45">
        <v>83.8</v>
      </c>
    </row>
    <row r="62" spans="1:13" ht="13.5" x14ac:dyDescent="0.2">
      <c r="D62" s="245" t="s">
        <v>1096</v>
      </c>
      <c r="E62" s="253"/>
      <c r="F62" s="253"/>
      <c r="G62" s="253"/>
      <c r="H62" s="253"/>
      <c r="I62" s="253"/>
      <c r="J62" s="45"/>
      <c r="K62" s="45"/>
      <c r="L62" s="45"/>
      <c r="M62" s="45"/>
    </row>
    <row r="63" spans="1:13" ht="16.5" customHeight="1" x14ac:dyDescent="0.2">
      <c r="A63" t="s">
        <v>233</v>
      </c>
      <c r="C63" t="s">
        <v>237</v>
      </c>
      <c r="D63" s="54" t="s">
        <v>238</v>
      </c>
      <c r="E63" s="253">
        <v>7.4</v>
      </c>
      <c r="F63" s="253" t="s">
        <v>62</v>
      </c>
      <c r="G63" s="253" t="s">
        <v>1170</v>
      </c>
      <c r="H63" s="253" t="s">
        <v>1170</v>
      </c>
      <c r="I63" s="253">
        <v>1.1000000000000001</v>
      </c>
      <c r="J63" s="45">
        <v>1.1000000000000001</v>
      </c>
      <c r="K63" s="45" t="s">
        <v>62</v>
      </c>
      <c r="L63" s="45">
        <v>91.5</v>
      </c>
      <c r="M63" s="45">
        <v>81.3</v>
      </c>
    </row>
    <row r="64" spans="1:13" ht="16.5" customHeight="1" x14ac:dyDescent="0.2">
      <c r="A64" t="s">
        <v>236</v>
      </c>
      <c r="C64" t="s">
        <v>240</v>
      </c>
      <c r="D64" s="54" t="s">
        <v>241</v>
      </c>
      <c r="E64" s="253">
        <v>0.7</v>
      </c>
      <c r="F64" s="253" t="s">
        <v>62</v>
      </c>
      <c r="G64" s="253" t="s">
        <v>62</v>
      </c>
      <c r="H64" s="253">
        <v>0.7</v>
      </c>
      <c r="I64" s="253" t="s">
        <v>62</v>
      </c>
      <c r="J64" s="45" t="s">
        <v>62</v>
      </c>
      <c r="K64" s="45" t="s">
        <v>62</v>
      </c>
      <c r="L64" s="45">
        <v>99.3</v>
      </c>
      <c r="M64" s="45">
        <v>62.1</v>
      </c>
    </row>
    <row r="65" spans="1:13" ht="16.5" customHeight="1" x14ac:dyDescent="0.2">
      <c r="A65" t="s">
        <v>239</v>
      </c>
      <c r="C65" t="s">
        <v>243</v>
      </c>
      <c r="D65" s="54" t="s">
        <v>244</v>
      </c>
      <c r="E65" s="253" t="s">
        <v>62</v>
      </c>
      <c r="F65" s="253" t="s">
        <v>62</v>
      </c>
      <c r="G65" s="253" t="s">
        <v>62</v>
      </c>
      <c r="H65" s="253" t="s">
        <v>62</v>
      </c>
      <c r="I65" s="253" t="s">
        <v>62</v>
      </c>
      <c r="J65" s="45" t="s">
        <v>62</v>
      </c>
      <c r="K65" s="45" t="s">
        <v>62</v>
      </c>
      <c r="L65" s="45">
        <v>100</v>
      </c>
      <c r="M65" s="45">
        <v>70.3</v>
      </c>
    </row>
    <row r="66" spans="1:13" ht="16.5" customHeight="1" x14ac:dyDescent="0.2">
      <c r="A66" t="s">
        <v>242</v>
      </c>
      <c r="C66" t="s">
        <v>246</v>
      </c>
      <c r="D66" s="54" t="s">
        <v>247</v>
      </c>
      <c r="E66" s="253" t="s">
        <v>62</v>
      </c>
      <c r="F66" s="253" t="s">
        <v>62</v>
      </c>
      <c r="G66" s="253" t="s">
        <v>62</v>
      </c>
      <c r="H66" s="253" t="s">
        <v>62</v>
      </c>
      <c r="I66" s="253" t="s">
        <v>62</v>
      </c>
      <c r="J66" s="45" t="s">
        <v>62</v>
      </c>
      <c r="K66" s="45" t="s">
        <v>62</v>
      </c>
      <c r="L66" s="45">
        <v>100</v>
      </c>
      <c r="M66" s="45">
        <v>87.5</v>
      </c>
    </row>
    <row r="67" spans="1:13" ht="16.5" customHeight="1" x14ac:dyDescent="0.2">
      <c r="A67" t="s">
        <v>245</v>
      </c>
      <c r="C67" t="s">
        <v>249</v>
      </c>
      <c r="D67" s="54" t="s">
        <v>250</v>
      </c>
      <c r="E67" s="253">
        <v>48.7</v>
      </c>
      <c r="F67" s="253" t="s">
        <v>62</v>
      </c>
      <c r="G67" s="253">
        <v>12.1</v>
      </c>
      <c r="H67" s="253">
        <v>36.6</v>
      </c>
      <c r="I67" s="253">
        <v>24.2</v>
      </c>
      <c r="J67" s="45" t="s">
        <v>1170</v>
      </c>
      <c r="K67" s="45" t="s">
        <v>62</v>
      </c>
      <c r="L67" s="45">
        <v>27.1</v>
      </c>
      <c r="M67" s="45">
        <v>23.1</v>
      </c>
    </row>
    <row r="68" spans="1:13" ht="16.5" customHeight="1" x14ac:dyDescent="0.2">
      <c r="A68" t="s">
        <v>248</v>
      </c>
      <c r="C68" t="s">
        <v>252</v>
      </c>
      <c r="D68" s="54" t="s">
        <v>253</v>
      </c>
      <c r="E68" s="253">
        <v>39.799999999999997</v>
      </c>
      <c r="F68" s="253" t="s">
        <v>62</v>
      </c>
      <c r="G68" s="253">
        <v>28.3</v>
      </c>
      <c r="H68" s="253">
        <v>11.5</v>
      </c>
      <c r="I68" s="253">
        <v>44.1</v>
      </c>
      <c r="J68" s="45" t="s">
        <v>1170</v>
      </c>
      <c r="K68" s="45" t="s">
        <v>62</v>
      </c>
      <c r="L68" s="45">
        <v>16.100000000000001</v>
      </c>
      <c r="M68" s="45">
        <v>14.5</v>
      </c>
    </row>
    <row r="69" spans="1:13" ht="16.5" customHeight="1" x14ac:dyDescent="0.2">
      <c r="A69" t="s">
        <v>251</v>
      </c>
      <c r="C69" t="s">
        <v>255</v>
      </c>
      <c r="D69" s="51" t="s">
        <v>256</v>
      </c>
      <c r="E69" s="253">
        <v>0.3</v>
      </c>
      <c r="F69" s="253" t="s">
        <v>62</v>
      </c>
      <c r="G69" s="253" t="s">
        <v>1170</v>
      </c>
      <c r="H69" s="253" t="s">
        <v>1170</v>
      </c>
      <c r="I69" s="253">
        <v>0.3</v>
      </c>
      <c r="J69" s="45">
        <v>0.3</v>
      </c>
      <c r="K69" s="45" t="s">
        <v>62</v>
      </c>
      <c r="L69" s="45">
        <v>99.4</v>
      </c>
      <c r="M69" s="45">
        <v>82</v>
      </c>
    </row>
    <row r="70" spans="1:13" ht="16.5" customHeight="1" x14ac:dyDescent="0.2">
      <c r="A70" t="s">
        <v>254</v>
      </c>
      <c r="C70" t="s">
        <v>258</v>
      </c>
      <c r="D70" s="54" t="s">
        <v>259</v>
      </c>
      <c r="E70" s="253">
        <v>0.5</v>
      </c>
      <c r="F70" s="253" t="s">
        <v>62</v>
      </c>
      <c r="G70" s="253">
        <v>0.5</v>
      </c>
      <c r="H70" s="253" t="s">
        <v>62</v>
      </c>
      <c r="I70" s="253">
        <v>0</v>
      </c>
      <c r="J70" s="45">
        <v>0</v>
      </c>
      <c r="K70" s="45" t="s">
        <v>62</v>
      </c>
      <c r="L70" s="45">
        <v>99.5</v>
      </c>
      <c r="M70" s="45">
        <v>83.5</v>
      </c>
    </row>
    <row r="71" spans="1:13" ht="16.5" customHeight="1" x14ac:dyDescent="0.2">
      <c r="A71" t="s">
        <v>257</v>
      </c>
      <c r="C71" t="s">
        <v>261</v>
      </c>
      <c r="D71" s="54" t="s">
        <v>262</v>
      </c>
      <c r="E71" s="253" t="s">
        <v>62</v>
      </c>
      <c r="F71" s="253" t="s">
        <v>62</v>
      </c>
      <c r="G71" s="253" t="s">
        <v>62</v>
      </c>
      <c r="H71" s="253" t="s">
        <v>62</v>
      </c>
      <c r="I71" s="253" t="s">
        <v>62</v>
      </c>
      <c r="J71" s="45" t="s">
        <v>62</v>
      </c>
      <c r="K71" s="45" t="s">
        <v>62</v>
      </c>
      <c r="L71" s="45">
        <v>100</v>
      </c>
      <c r="M71" s="45">
        <v>71.599999999999994</v>
      </c>
    </row>
    <row r="72" spans="1:13" ht="16.5" customHeight="1" x14ac:dyDescent="0.2">
      <c r="A72" t="s">
        <v>260</v>
      </c>
      <c r="C72" t="s">
        <v>264</v>
      </c>
      <c r="D72" s="54" t="s">
        <v>265</v>
      </c>
      <c r="E72" s="253">
        <v>0.7</v>
      </c>
      <c r="F72" s="253" t="s">
        <v>62</v>
      </c>
      <c r="G72" s="253" t="s">
        <v>62</v>
      </c>
      <c r="H72" s="253">
        <v>0.7</v>
      </c>
      <c r="I72" s="253" t="s">
        <v>62</v>
      </c>
      <c r="J72" s="45" t="s">
        <v>62</v>
      </c>
      <c r="K72" s="45" t="s">
        <v>62</v>
      </c>
      <c r="L72" s="45">
        <v>99.3</v>
      </c>
      <c r="M72" s="45">
        <v>73.900000000000006</v>
      </c>
    </row>
    <row r="73" spans="1:13" ht="16.5" customHeight="1" x14ac:dyDescent="0.2">
      <c r="A73" t="s">
        <v>263</v>
      </c>
      <c r="C73" t="s">
        <v>267</v>
      </c>
      <c r="D73" s="54" t="s">
        <v>268</v>
      </c>
      <c r="E73" s="253">
        <v>18.899999999999999</v>
      </c>
      <c r="F73" s="253" t="s">
        <v>62</v>
      </c>
      <c r="G73" s="253" t="s">
        <v>1170</v>
      </c>
      <c r="H73" s="253" t="s">
        <v>1170</v>
      </c>
      <c r="I73" s="253">
        <v>0.2</v>
      </c>
      <c r="J73" s="45">
        <v>0.2</v>
      </c>
      <c r="K73" s="45" t="s">
        <v>62</v>
      </c>
      <c r="L73" s="45">
        <v>80.900000000000006</v>
      </c>
      <c r="M73" s="45">
        <v>74.3</v>
      </c>
    </row>
    <row r="74" spans="1:13" ht="16.5" customHeight="1" x14ac:dyDescent="0.2">
      <c r="A74" t="s">
        <v>266</v>
      </c>
      <c r="C74" t="s">
        <v>270</v>
      </c>
      <c r="D74" s="52" t="s">
        <v>271</v>
      </c>
      <c r="E74" s="253" t="s">
        <v>62</v>
      </c>
      <c r="F74" s="253" t="s">
        <v>62</v>
      </c>
      <c r="G74" s="253" t="s">
        <v>62</v>
      </c>
      <c r="H74" s="253" t="s">
        <v>62</v>
      </c>
      <c r="I74" s="253">
        <v>2.9</v>
      </c>
      <c r="J74" s="45">
        <v>2.9</v>
      </c>
      <c r="K74" s="45" t="s">
        <v>62</v>
      </c>
      <c r="L74" s="45">
        <v>97.1</v>
      </c>
      <c r="M74" s="45">
        <v>96.8</v>
      </c>
    </row>
    <row r="75" spans="1:13" ht="36.75" customHeight="1" x14ac:dyDescent="0.2">
      <c r="A75" t="s">
        <v>269</v>
      </c>
      <c r="C75" t="s">
        <v>273</v>
      </c>
      <c r="D75" s="52" t="s">
        <v>274</v>
      </c>
      <c r="E75" s="253" t="s">
        <v>62</v>
      </c>
      <c r="F75" s="253" t="s">
        <v>62</v>
      </c>
      <c r="G75" s="253" t="s">
        <v>62</v>
      </c>
      <c r="H75" s="253" t="s">
        <v>62</v>
      </c>
      <c r="I75" s="253">
        <v>95.7</v>
      </c>
      <c r="J75" s="45">
        <v>95.7</v>
      </c>
      <c r="K75" s="45" t="s">
        <v>62</v>
      </c>
      <c r="L75" s="45">
        <v>4.3</v>
      </c>
      <c r="M75" s="45">
        <v>4.3</v>
      </c>
    </row>
    <row r="76" spans="1:13" ht="38.25" x14ac:dyDescent="0.2">
      <c r="A76" t="s">
        <v>272</v>
      </c>
      <c r="C76" t="s">
        <v>276</v>
      </c>
      <c r="D76" s="52" t="s">
        <v>277</v>
      </c>
      <c r="E76" s="253">
        <v>2.2000000000000002</v>
      </c>
      <c r="F76" s="253" t="s">
        <v>62</v>
      </c>
      <c r="G76" s="253">
        <v>2.2000000000000002</v>
      </c>
      <c r="H76" s="253" t="s">
        <v>62</v>
      </c>
      <c r="I76" s="253">
        <v>29.7</v>
      </c>
      <c r="J76" s="45">
        <v>29.7</v>
      </c>
      <c r="K76" s="45" t="s">
        <v>62</v>
      </c>
      <c r="L76" s="45">
        <v>68.099999999999994</v>
      </c>
      <c r="M76" s="45">
        <v>60.3</v>
      </c>
    </row>
    <row r="77" spans="1:13" ht="27" customHeight="1" x14ac:dyDescent="0.2">
      <c r="A77" t="s">
        <v>275</v>
      </c>
      <c r="C77" t="s">
        <v>279</v>
      </c>
      <c r="D77" s="54" t="s">
        <v>280</v>
      </c>
      <c r="E77" s="253">
        <v>3</v>
      </c>
      <c r="F77" s="253" t="s">
        <v>62</v>
      </c>
      <c r="G77" s="253">
        <v>3</v>
      </c>
      <c r="H77" s="253" t="s">
        <v>62</v>
      </c>
      <c r="I77" s="253">
        <v>39.799999999999997</v>
      </c>
      <c r="J77" s="45">
        <v>39.799999999999997</v>
      </c>
      <c r="K77" s="45" t="s">
        <v>62</v>
      </c>
      <c r="L77" s="45">
        <v>57.2</v>
      </c>
      <c r="M77" s="45">
        <v>49.6</v>
      </c>
    </row>
    <row r="78" spans="1:13" ht="15.75" customHeight="1" x14ac:dyDescent="0.2">
      <c r="A78" t="s">
        <v>278</v>
      </c>
      <c r="C78" t="s">
        <v>282</v>
      </c>
      <c r="D78" s="54" t="s">
        <v>283</v>
      </c>
      <c r="E78" s="253" t="s">
        <v>62</v>
      </c>
      <c r="F78" s="253" t="s">
        <v>62</v>
      </c>
      <c r="G78" s="253" t="s">
        <v>62</v>
      </c>
      <c r="H78" s="253" t="s">
        <v>62</v>
      </c>
      <c r="I78" s="253">
        <v>0.1</v>
      </c>
      <c r="J78" s="45">
        <v>0.1</v>
      </c>
      <c r="K78" s="45" t="s">
        <v>62</v>
      </c>
      <c r="L78" s="45">
        <v>99.9</v>
      </c>
      <c r="M78" s="45">
        <v>91.5</v>
      </c>
    </row>
    <row r="79" spans="1:13" ht="27" customHeight="1" x14ac:dyDescent="0.2">
      <c r="A79" t="s">
        <v>281</v>
      </c>
      <c r="C79" t="s">
        <v>285</v>
      </c>
      <c r="D79" s="57" t="s">
        <v>286</v>
      </c>
      <c r="E79" s="252">
        <v>65</v>
      </c>
      <c r="F79" s="252">
        <v>32.299999999999997</v>
      </c>
      <c r="G79" s="252">
        <v>30.4</v>
      </c>
      <c r="H79" s="252">
        <v>2.2999999999999998</v>
      </c>
      <c r="I79" s="252">
        <v>28.1</v>
      </c>
      <c r="J79" s="42">
        <v>27.5</v>
      </c>
      <c r="K79" s="42">
        <v>0.6</v>
      </c>
      <c r="L79" s="42">
        <v>6.9</v>
      </c>
      <c r="M79" s="42">
        <v>6.9</v>
      </c>
    </row>
    <row r="80" spans="1:13" ht="27.75" customHeight="1" x14ac:dyDescent="0.2">
      <c r="A80" t="s">
        <v>284</v>
      </c>
      <c r="C80" t="s">
        <v>288</v>
      </c>
      <c r="D80" s="52" t="s">
        <v>289</v>
      </c>
      <c r="E80" s="253">
        <v>59.8</v>
      </c>
      <c r="F80" s="253">
        <v>34.299999999999997</v>
      </c>
      <c r="G80" s="253">
        <v>21.7</v>
      </c>
      <c r="H80" s="253">
        <v>3.8</v>
      </c>
      <c r="I80" s="253">
        <v>34</v>
      </c>
      <c r="J80" s="45" t="s">
        <v>1170</v>
      </c>
      <c r="K80" s="45" t="s">
        <v>1170</v>
      </c>
      <c r="L80" s="45">
        <v>6.2</v>
      </c>
      <c r="M80" s="45">
        <v>6.2</v>
      </c>
    </row>
    <row r="81" spans="1:13" ht="27" customHeight="1" x14ac:dyDescent="0.2">
      <c r="A81" t="s">
        <v>287</v>
      </c>
      <c r="C81" t="s">
        <v>291</v>
      </c>
      <c r="D81" s="52" t="s">
        <v>292</v>
      </c>
      <c r="E81" s="253">
        <v>64.599999999999994</v>
      </c>
      <c r="F81" s="253">
        <v>28.6</v>
      </c>
      <c r="G81" s="253">
        <v>34</v>
      </c>
      <c r="H81" s="253">
        <v>2</v>
      </c>
      <c r="I81" s="253">
        <v>28.3</v>
      </c>
      <c r="J81" s="45" t="s">
        <v>1170</v>
      </c>
      <c r="K81" s="45" t="s">
        <v>1170</v>
      </c>
      <c r="L81" s="45">
        <v>7.1</v>
      </c>
      <c r="M81" s="45">
        <v>7.1</v>
      </c>
    </row>
    <row r="82" spans="1:13" ht="28.5" customHeight="1" x14ac:dyDescent="0.2">
      <c r="A82" t="s">
        <v>290</v>
      </c>
      <c r="C82" t="s">
        <v>294</v>
      </c>
      <c r="D82" s="53" t="s">
        <v>295</v>
      </c>
      <c r="E82" s="253">
        <v>69.2</v>
      </c>
      <c r="F82" s="253">
        <v>34.9</v>
      </c>
      <c r="G82" s="253">
        <v>32.5</v>
      </c>
      <c r="H82" s="253">
        <v>1.8</v>
      </c>
      <c r="I82" s="253">
        <v>24</v>
      </c>
      <c r="J82" s="45">
        <v>23</v>
      </c>
      <c r="K82" s="45">
        <v>1</v>
      </c>
      <c r="L82" s="45">
        <v>6.8</v>
      </c>
      <c r="M82" s="45">
        <v>6.8</v>
      </c>
    </row>
    <row r="83" spans="1:13" ht="28.5" customHeight="1" x14ac:dyDescent="0.2">
      <c r="A83" t="s">
        <v>293</v>
      </c>
      <c r="C83" t="s">
        <v>297</v>
      </c>
      <c r="D83" s="53" t="s">
        <v>298</v>
      </c>
      <c r="E83" s="253">
        <v>61</v>
      </c>
      <c r="F83" s="253">
        <v>23.7</v>
      </c>
      <c r="G83" s="253">
        <v>35.200000000000003</v>
      </c>
      <c r="H83" s="253">
        <v>2.1</v>
      </c>
      <c r="I83" s="253">
        <v>31.7</v>
      </c>
      <c r="J83" s="45">
        <v>31.1</v>
      </c>
      <c r="K83" s="45" t="s">
        <v>1170</v>
      </c>
      <c r="L83" s="45">
        <v>7.3</v>
      </c>
      <c r="M83" s="45">
        <v>7.3</v>
      </c>
    </row>
    <row r="84" spans="1:13" ht="30" customHeight="1" x14ac:dyDescent="0.2">
      <c r="A84" t="s">
        <v>296</v>
      </c>
      <c r="C84" t="s">
        <v>300</v>
      </c>
      <c r="D84" s="52" t="s">
        <v>301</v>
      </c>
      <c r="E84" s="253">
        <v>96</v>
      </c>
      <c r="F84" s="253" t="s">
        <v>62</v>
      </c>
      <c r="G84" s="253">
        <v>96</v>
      </c>
      <c r="H84" s="253" t="s">
        <v>62</v>
      </c>
      <c r="I84" s="253">
        <v>4</v>
      </c>
      <c r="J84" s="45">
        <v>4</v>
      </c>
      <c r="K84" s="45" t="s">
        <v>62</v>
      </c>
      <c r="L84" s="45" t="s">
        <v>62</v>
      </c>
      <c r="M84" s="45" t="s">
        <v>62</v>
      </c>
    </row>
    <row r="85" spans="1:13" ht="15" customHeight="1" x14ac:dyDescent="0.2">
      <c r="A85" t="s">
        <v>299</v>
      </c>
      <c r="C85" t="s">
        <v>303</v>
      </c>
      <c r="D85" s="52" t="s">
        <v>304</v>
      </c>
      <c r="E85" s="253">
        <v>88.6</v>
      </c>
      <c r="F85" s="253">
        <v>64.400000000000006</v>
      </c>
      <c r="G85" s="253">
        <v>23.7</v>
      </c>
      <c r="H85" s="253">
        <v>0.5</v>
      </c>
      <c r="I85" s="253">
        <v>11.4</v>
      </c>
      <c r="J85" s="45">
        <v>11.4</v>
      </c>
      <c r="K85" s="45" t="s">
        <v>62</v>
      </c>
      <c r="L85" s="45" t="s">
        <v>62</v>
      </c>
      <c r="M85" s="45" t="s">
        <v>62</v>
      </c>
    </row>
    <row r="86" spans="1:13" ht="57" customHeight="1" x14ac:dyDescent="0.2">
      <c r="A86" t="s">
        <v>302</v>
      </c>
      <c r="C86" t="s">
        <v>306</v>
      </c>
      <c r="D86" s="52" t="s">
        <v>307</v>
      </c>
      <c r="E86" s="253" t="s">
        <v>1170</v>
      </c>
      <c r="F86" s="253" t="s">
        <v>62</v>
      </c>
      <c r="G86" s="253" t="s">
        <v>62</v>
      </c>
      <c r="H86" s="253" t="s">
        <v>1170</v>
      </c>
      <c r="I86" s="253" t="s">
        <v>1170</v>
      </c>
      <c r="J86" s="45" t="s">
        <v>1170</v>
      </c>
      <c r="K86" s="45" t="s">
        <v>62</v>
      </c>
      <c r="L86" s="45">
        <v>95</v>
      </c>
      <c r="M86" s="45">
        <v>95</v>
      </c>
    </row>
    <row r="87" spans="1:13" ht="32.25" customHeight="1" x14ac:dyDescent="0.2">
      <c r="A87" t="s">
        <v>305</v>
      </c>
      <c r="C87" t="s">
        <v>309</v>
      </c>
      <c r="D87" s="52" t="s">
        <v>310</v>
      </c>
      <c r="E87" s="253" t="s">
        <v>62</v>
      </c>
      <c r="F87" s="253" t="s">
        <v>62</v>
      </c>
      <c r="G87" s="253" t="s">
        <v>62</v>
      </c>
      <c r="H87" s="253" t="s">
        <v>62</v>
      </c>
      <c r="I87" s="253">
        <v>0.1</v>
      </c>
      <c r="J87" s="45">
        <v>0.1</v>
      </c>
      <c r="K87" s="45" t="s">
        <v>62</v>
      </c>
      <c r="L87" s="45">
        <v>99.9</v>
      </c>
      <c r="M87" s="45">
        <v>99.9</v>
      </c>
    </row>
    <row r="88" spans="1:13" ht="30" customHeight="1" x14ac:dyDescent="0.2">
      <c r="A88" t="s">
        <v>753</v>
      </c>
      <c r="C88" t="s">
        <v>1167</v>
      </c>
      <c r="D88" s="88" t="s">
        <v>1168</v>
      </c>
      <c r="E88" s="254">
        <v>100</v>
      </c>
      <c r="F88" s="254" t="s">
        <v>62</v>
      </c>
      <c r="G88" s="254" t="s">
        <v>62</v>
      </c>
      <c r="H88" s="254">
        <v>100</v>
      </c>
      <c r="I88" s="254" t="s">
        <v>62</v>
      </c>
      <c r="J88" s="47" t="s">
        <v>62</v>
      </c>
      <c r="K88" s="47" t="s">
        <v>62</v>
      </c>
      <c r="L88" s="47" t="s">
        <v>62</v>
      </c>
      <c r="M88" s="47" t="s">
        <v>62</v>
      </c>
    </row>
    <row r="89" spans="1:13" ht="14.25" x14ac:dyDescent="0.2">
      <c r="D89" s="21"/>
      <c r="E89" s="255"/>
      <c r="F89" s="255"/>
      <c r="G89" s="255"/>
      <c r="H89" s="255"/>
    </row>
    <row r="90" spans="1:13" x14ac:dyDescent="0.2">
      <c r="D90" s="7"/>
      <c r="E90" s="255"/>
      <c r="F90" s="255"/>
      <c r="G90" s="255"/>
      <c r="H90" s="255"/>
    </row>
    <row r="91" spans="1:13" x14ac:dyDescent="0.2">
      <c r="D91" s="22"/>
      <c r="E91" s="257"/>
      <c r="F91" s="257"/>
      <c r="G91" s="257"/>
      <c r="H91" s="257"/>
    </row>
    <row r="92" spans="1:13" x14ac:dyDescent="0.2">
      <c r="D92" s="22"/>
      <c r="E92" s="257"/>
      <c r="F92" s="257"/>
      <c r="G92" s="257"/>
      <c r="H92" s="257"/>
    </row>
    <row r="93" spans="1:13" x14ac:dyDescent="0.2">
      <c r="D93" s="22"/>
      <c r="E93" s="257"/>
      <c r="F93" s="257"/>
      <c r="G93" s="257"/>
      <c r="H93" s="257"/>
    </row>
    <row r="94" spans="1:13" x14ac:dyDescent="0.2">
      <c r="D94" s="22"/>
      <c r="E94" s="257"/>
      <c r="F94" s="257"/>
      <c r="G94" s="257"/>
      <c r="H94" s="257"/>
    </row>
    <row r="95" spans="1:13" x14ac:dyDescent="0.2">
      <c r="D95" s="22"/>
      <c r="E95" s="257"/>
      <c r="F95" s="257"/>
      <c r="G95" s="257"/>
      <c r="H95" s="257"/>
    </row>
    <row r="96" spans="1:13" x14ac:dyDescent="0.2">
      <c r="D96" s="22"/>
      <c r="E96" s="257"/>
      <c r="F96" s="257"/>
      <c r="G96" s="257"/>
      <c r="H96" s="257"/>
    </row>
    <row r="97" spans="4:8" x14ac:dyDescent="0.2">
      <c r="D97" s="22"/>
      <c r="E97" s="257"/>
      <c r="F97" s="257"/>
      <c r="G97" s="257"/>
      <c r="H97" s="257"/>
    </row>
    <row r="98" spans="4:8" x14ac:dyDescent="0.2">
      <c r="D98" s="22"/>
      <c r="E98" s="257"/>
      <c r="F98" s="257"/>
      <c r="G98" s="257"/>
      <c r="H98" s="257"/>
    </row>
    <row r="99" spans="4:8" x14ac:dyDescent="0.2">
      <c r="D99" s="22"/>
      <c r="E99" s="257"/>
      <c r="F99" s="257"/>
      <c r="G99" s="257"/>
      <c r="H99" s="257"/>
    </row>
    <row r="100" spans="4:8" x14ac:dyDescent="0.2">
      <c r="D100" s="22"/>
      <c r="E100" s="257"/>
      <c r="F100" s="257"/>
      <c r="G100" s="257"/>
      <c r="H100" s="257"/>
    </row>
    <row r="101" spans="4:8" x14ac:dyDescent="0.2">
      <c r="D101" s="22"/>
      <c r="E101" s="257"/>
      <c r="F101" s="257"/>
      <c r="G101" s="257"/>
      <c r="H101" s="257"/>
    </row>
    <row r="102" spans="4:8" x14ac:dyDescent="0.2">
      <c r="D102" s="22"/>
      <c r="E102" s="257"/>
      <c r="F102" s="257"/>
      <c r="G102" s="257"/>
      <c r="H102" s="257"/>
    </row>
    <row r="103" spans="4:8" x14ac:dyDescent="0.2">
      <c r="D103" s="22"/>
      <c r="E103" s="257"/>
      <c r="F103" s="257"/>
      <c r="G103" s="257"/>
      <c r="H103" s="257"/>
    </row>
    <row r="104" spans="4:8" x14ac:dyDescent="0.2">
      <c r="D104" s="22"/>
      <c r="E104" s="257"/>
      <c r="F104" s="257"/>
      <c r="G104" s="257"/>
      <c r="H104" s="257"/>
    </row>
    <row r="105" spans="4:8" x14ac:dyDescent="0.2">
      <c r="D105" s="22"/>
      <c r="E105" s="257"/>
      <c r="F105" s="257"/>
      <c r="G105" s="257"/>
      <c r="H105" s="257"/>
    </row>
    <row r="106" spans="4:8" x14ac:dyDescent="0.2">
      <c r="D106" s="22"/>
      <c r="E106" s="257"/>
      <c r="F106" s="257"/>
      <c r="G106" s="257"/>
      <c r="H106" s="257"/>
    </row>
    <row r="107" spans="4:8" x14ac:dyDescent="0.2">
      <c r="D107" s="22"/>
      <c r="E107" s="257"/>
      <c r="F107" s="257"/>
      <c r="G107" s="257"/>
      <c r="H107" s="257"/>
    </row>
    <row r="108" spans="4:8" x14ac:dyDescent="0.2">
      <c r="D108" s="4"/>
    </row>
    <row r="109" spans="4:8" x14ac:dyDescent="0.2">
      <c r="D109" s="4"/>
    </row>
    <row r="110" spans="4:8" x14ac:dyDescent="0.2">
      <c r="D110" s="4"/>
    </row>
    <row r="111" spans="4:8" x14ac:dyDescent="0.2">
      <c r="D111" s="4"/>
    </row>
    <row r="112" spans="4:8" x14ac:dyDescent="0.2">
      <c r="D112" s="4"/>
    </row>
    <row r="113" spans="4:4" x14ac:dyDescent="0.2">
      <c r="D113" s="4"/>
    </row>
    <row r="114" spans="4:4" x14ac:dyDescent="0.2">
      <c r="D114" s="4"/>
    </row>
    <row r="115" spans="4:4" x14ac:dyDescent="0.2">
      <c r="D115" s="4"/>
    </row>
    <row r="116" spans="4:4" x14ac:dyDescent="0.2">
      <c r="D116" s="4"/>
    </row>
    <row r="117" spans="4:4" x14ac:dyDescent="0.2">
      <c r="D117" s="4"/>
    </row>
    <row r="118" spans="4:4" x14ac:dyDescent="0.2">
      <c r="D118" s="4"/>
    </row>
    <row r="119" spans="4:4" x14ac:dyDescent="0.2">
      <c r="D119" s="4"/>
    </row>
    <row r="120" spans="4:4" x14ac:dyDescent="0.2">
      <c r="D120" s="4"/>
    </row>
    <row r="121" spans="4:4" x14ac:dyDescent="0.2">
      <c r="D121" s="4"/>
    </row>
    <row r="122" spans="4:4" x14ac:dyDescent="0.2">
      <c r="D122" s="4"/>
    </row>
    <row r="123" spans="4:4" x14ac:dyDescent="0.2">
      <c r="D123" s="4"/>
    </row>
  </sheetData>
  <mergeCells count="26">
    <mergeCell ref="G5:G6"/>
    <mergeCell ref="H5:H6"/>
    <mergeCell ref="J5:J6"/>
    <mergeCell ref="K5:K6"/>
    <mergeCell ref="D1:M1"/>
    <mergeCell ref="D2:M2"/>
    <mergeCell ref="D4:D6"/>
    <mergeCell ref="E4:E6"/>
    <mergeCell ref="F4:H4"/>
    <mergeCell ref="I4:I6"/>
    <mergeCell ref="J4:K4"/>
    <mergeCell ref="L4:L6"/>
    <mergeCell ref="M4:M6"/>
    <mergeCell ref="F5:F6"/>
    <mergeCell ref="D27:D29"/>
    <mergeCell ref="E27:E29"/>
    <mergeCell ref="F27:H27"/>
    <mergeCell ref="I27:I29"/>
    <mergeCell ref="J27:K27"/>
    <mergeCell ref="L27:L29"/>
    <mergeCell ref="M27:M29"/>
    <mergeCell ref="F28:F29"/>
    <mergeCell ref="G28:G29"/>
    <mergeCell ref="H28:H29"/>
    <mergeCell ref="J28:J29"/>
    <mergeCell ref="K28:K29"/>
  </mergeCells>
  <printOptions horizontalCentered="1"/>
  <pageMargins left="0.82677165354330717" right="0.82677165354330717" top="0.74803149606299213" bottom="0.35433070866141736" header="0.31496062992125984" footer="0.31496062992125984"/>
  <pageSetup paperSize="9" fitToHeight="0" orientation="landscape" r:id="rId1"/>
  <headerFooter>
    <oddHeader>&amp;C&amp;P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="85" zoomScaleNormal="85" zoomScaleSheetLayoutView="85" workbookViewId="0">
      <selection activeCell="R18" sqref="R18"/>
    </sheetView>
  </sheetViews>
  <sheetFormatPr defaultRowHeight="12.75" x14ac:dyDescent="0.2"/>
  <sheetData/>
  <printOptions horizontalCentered="1"/>
  <pageMargins left="0.82677165354330717" right="0.82677165354330717" top="0.74803149606299213" bottom="0.35433070866141736" header="0.31496062992125984" footer="0.31496062992125984"/>
  <pageSetup paperSize="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topLeftCell="D1" zoomScale="85" zoomScaleNormal="100" zoomScaleSheetLayoutView="85" workbookViewId="0">
      <selection activeCell="D1" sqref="D1:H1"/>
    </sheetView>
  </sheetViews>
  <sheetFormatPr defaultColWidth="9.140625" defaultRowHeight="12.75" x14ac:dyDescent="0.2"/>
  <cols>
    <col min="1" max="3" width="0" hidden="1" customWidth="1"/>
    <col min="4" max="4" width="45.85546875" style="18" customWidth="1"/>
    <col min="5" max="5" width="21.140625" style="18" customWidth="1"/>
    <col min="6" max="6" width="21.42578125" style="18" customWidth="1"/>
    <col min="7" max="8" width="21.140625" style="18" customWidth="1"/>
  </cols>
  <sheetData>
    <row r="1" spans="1:8" x14ac:dyDescent="0.2">
      <c r="D1" s="312" t="s">
        <v>340</v>
      </c>
      <c r="E1" s="312"/>
      <c r="F1" s="312"/>
      <c r="G1" s="312"/>
      <c r="H1" s="312"/>
    </row>
    <row r="2" spans="1:8" x14ac:dyDescent="0.2">
      <c r="D2" s="313" t="s">
        <v>35</v>
      </c>
      <c r="E2" s="313"/>
      <c r="F2" s="313"/>
      <c r="G2" s="313"/>
      <c r="H2" s="313"/>
    </row>
    <row r="3" spans="1:8" ht="15" x14ac:dyDescent="0.2">
      <c r="D3" s="9"/>
      <c r="E3" s="15"/>
      <c r="F3" s="23"/>
      <c r="G3" s="24"/>
    </row>
    <row r="4" spans="1:8" x14ac:dyDescent="0.2">
      <c r="D4" s="310"/>
      <c r="E4" s="306" t="s">
        <v>9</v>
      </c>
      <c r="F4" s="311" t="s">
        <v>1</v>
      </c>
      <c r="G4" s="311"/>
      <c r="H4" s="311"/>
    </row>
    <row r="5" spans="1:8" x14ac:dyDescent="0.2">
      <c r="D5" s="310"/>
      <c r="E5" s="306"/>
      <c r="F5" s="311" t="s">
        <v>47</v>
      </c>
      <c r="G5" s="311" t="s">
        <v>12</v>
      </c>
      <c r="H5" s="306" t="s">
        <v>13</v>
      </c>
    </row>
    <row r="6" spans="1:8" x14ac:dyDescent="0.2">
      <c r="D6" s="310"/>
      <c r="E6" s="306"/>
      <c r="F6" s="311"/>
      <c r="G6" s="311"/>
      <c r="H6" s="306"/>
    </row>
    <row r="7" spans="1:8" x14ac:dyDescent="0.2">
      <c r="D7" s="310"/>
      <c r="E7" s="306"/>
      <c r="F7" s="311"/>
      <c r="G7" s="311"/>
      <c r="H7" s="306"/>
    </row>
    <row r="8" spans="1:8" ht="30" customHeight="1" x14ac:dyDescent="0.2">
      <c r="D8" s="310"/>
      <c r="E8" s="306"/>
      <c r="F8" s="311"/>
      <c r="G8" s="311"/>
      <c r="H8" s="306"/>
    </row>
    <row r="9" spans="1:8" ht="27.75" customHeight="1" x14ac:dyDescent="0.2">
      <c r="A9" t="s">
        <v>17</v>
      </c>
      <c r="C9" t="s">
        <v>341</v>
      </c>
      <c r="D9" s="117" t="s">
        <v>342</v>
      </c>
      <c r="E9" s="42">
        <v>5041.3</v>
      </c>
      <c r="F9" s="42">
        <v>2258.5</v>
      </c>
      <c r="G9" s="42">
        <v>53.2</v>
      </c>
      <c r="H9" s="42">
        <v>2729.6</v>
      </c>
    </row>
    <row r="10" spans="1:8" ht="34.5" customHeight="1" x14ac:dyDescent="0.2">
      <c r="A10" t="s">
        <v>20</v>
      </c>
      <c r="C10" t="s">
        <v>343</v>
      </c>
      <c r="D10" s="57" t="s">
        <v>344</v>
      </c>
      <c r="E10" s="42">
        <v>3034.9</v>
      </c>
      <c r="F10" s="42">
        <v>2230.1999999999998</v>
      </c>
      <c r="G10" s="42">
        <v>26.2</v>
      </c>
      <c r="H10" s="42">
        <v>778.5</v>
      </c>
    </row>
    <row r="11" spans="1:8" ht="28.5" customHeight="1" x14ac:dyDescent="0.2">
      <c r="A11" t="s">
        <v>22</v>
      </c>
      <c r="C11" t="s">
        <v>345</v>
      </c>
      <c r="D11" s="54" t="s">
        <v>346</v>
      </c>
      <c r="E11" s="45">
        <v>2856.6</v>
      </c>
      <c r="F11" s="45">
        <v>2229.6</v>
      </c>
      <c r="G11" s="45">
        <v>24.2</v>
      </c>
      <c r="H11" s="45">
        <v>602.79999999999995</v>
      </c>
    </row>
    <row r="12" spans="1:8" ht="18" customHeight="1" x14ac:dyDescent="0.2">
      <c r="A12" t="s">
        <v>24</v>
      </c>
      <c r="C12" t="s">
        <v>347</v>
      </c>
      <c r="D12" s="54" t="s">
        <v>348</v>
      </c>
      <c r="E12" s="45">
        <v>177.1</v>
      </c>
      <c r="F12" s="45">
        <v>0.6</v>
      </c>
      <c r="G12" s="45">
        <v>2</v>
      </c>
      <c r="H12" s="45">
        <v>174.5</v>
      </c>
    </row>
    <row r="13" spans="1:8" ht="15" customHeight="1" x14ac:dyDescent="0.2">
      <c r="A13" t="s">
        <v>52</v>
      </c>
      <c r="C13" t="s">
        <v>349</v>
      </c>
      <c r="D13" s="54" t="s">
        <v>350</v>
      </c>
      <c r="E13" s="45">
        <v>1.2</v>
      </c>
      <c r="F13" s="45" t="s">
        <v>62</v>
      </c>
      <c r="G13" s="45" t="s">
        <v>62</v>
      </c>
      <c r="H13" s="45">
        <v>1.2</v>
      </c>
    </row>
    <row r="14" spans="1:8" ht="21.75" customHeight="1" x14ac:dyDescent="0.2">
      <c r="A14" t="s">
        <v>55</v>
      </c>
      <c r="C14" t="s">
        <v>351</v>
      </c>
      <c r="D14" s="57" t="s">
        <v>352</v>
      </c>
      <c r="E14" s="42">
        <v>1019.9</v>
      </c>
      <c r="F14" s="42">
        <v>1.3</v>
      </c>
      <c r="G14" s="42" t="s">
        <v>62</v>
      </c>
      <c r="H14" s="42">
        <v>1018.5</v>
      </c>
    </row>
    <row r="15" spans="1:8" ht="25.5" x14ac:dyDescent="0.2">
      <c r="A15" t="s">
        <v>57</v>
      </c>
      <c r="C15" t="s">
        <v>353</v>
      </c>
      <c r="D15" s="54" t="s">
        <v>354</v>
      </c>
      <c r="E15" s="45">
        <v>346.5</v>
      </c>
      <c r="F15" s="45" t="s">
        <v>1170</v>
      </c>
      <c r="G15" s="45" t="s">
        <v>62</v>
      </c>
      <c r="H15" s="45">
        <v>346.4</v>
      </c>
    </row>
    <row r="16" spans="1:8" ht="15" customHeight="1" x14ac:dyDescent="0.2">
      <c r="A16" t="s">
        <v>59</v>
      </c>
      <c r="C16" t="s">
        <v>355</v>
      </c>
      <c r="D16" s="54" t="s">
        <v>356</v>
      </c>
      <c r="E16" s="45">
        <v>581.29999999999995</v>
      </c>
      <c r="F16" s="45" t="s">
        <v>1170</v>
      </c>
      <c r="G16" s="45" t="s">
        <v>62</v>
      </c>
      <c r="H16" s="45">
        <v>580.79999999999995</v>
      </c>
    </row>
    <row r="17" spans="1:12" ht="15" customHeight="1" x14ac:dyDescent="0.2">
      <c r="A17" t="s">
        <v>63</v>
      </c>
      <c r="C17" t="s">
        <v>357</v>
      </c>
      <c r="D17" s="54" t="s">
        <v>358</v>
      </c>
      <c r="E17" s="45">
        <v>69.2</v>
      </c>
      <c r="F17" s="45" t="s">
        <v>1170</v>
      </c>
      <c r="G17" s="45" t="s">
        <v>62</v>
      </c>
      <c r="H17" s="45">
        <v>69</v>
      </c>
    </row>
    <row r="18" spans="1:12" ht="15" customHeight="1" x14ac:dyDescent="0.2">
      <c r="A18" t="s">
        <v>103</v>
      </c>
      <c r="C18" t="s">
        <v>359</v>
      </c>
      <c r="D18" s="54" t="s">
        <v>360</v>
      </c>
      <c r="E18" s="45">
        <v>4.4000000000000004</v>
      </c>
      <c r="F18" s="45" t="s">
        <v>1170</v>
      </c>
      <c r="G18" s="45" t="s">
        <v>62</v>
      </c>
      <c r="H18" s="45">
        <v>4.0999999999999996</v>
      </c>
    </row>
    <row r="19" spans="1:12" ht="15" customHeight="1" x14ac:dyDescent="0.2">
      <c r="A19" t="s">
        <v>105</v>
      </c>
      <c r="C19" t="s">
        <v>361</v>
      </c>
      <c r="D19" s="54" t="s">
        <v>362</v>
      </c>
      <c r="E19" s="45">
        <v>0.1</v>
      </c>
      <c r="F19" s="45" t="s">
        <v>62</v>
      </c>
      <c r="G19" s="45" t="s">
        <v>62</v>
      </c>
      <c r="H19" s="45">
        <v>0.1</v>
      </c>
    </row>
    <row r="20" spans="1:12" ht="15" customHeight="1" x14ac:dyDescent="0.2">
      <c r="A20" t="s">
        <v>363</v>
      </c>
      <c r="C20" t="s">
        <v>364</v>
      </c>
      <c r="D20" s="54" t="s">
        <v>365</v>
      </c>
      <c r="E20" s="45">
        <v>4.5999999999999996</v>
      </c>
      <c r="F20" s="45" t="s">
        <v>1170</v>
      </c>
      <c r="G20" s="45" t="s">
        <v>62</v>
      </c>
      <c r="H20" s="45">
        <v>4.5999999999999996</v>
      </c>
    </row>
    <row r="21" spans="1:12" ht="15" customHeight="1" x14ac:dyDescent="0.2">
      <c r="A21" t="s">
        <v>323</v>
      </c>
      <c r="C21" t="s">
        <v>366</v>
      </c>
      <c r="D21" s="54" t="s">
        <v>367</v>
      </c>
      <c r="E21" s="45">
        <v>13.6</v>
      </c>
      <c r="F21" s="45" t="s">
        <v>62</v>
      </c>
      <c r="G21" s="45" t="s">
        <v>62</v>
      </c>
      <c r="H21" s="45">
        <v>13.6</v>
      </c>
    </row>
    <row r="22" spans="1:12" ht="22.5" customHeight="1" x14ac:dyDescent="0.2">
      <c r="A22" t="s">
        <v>108</v>
      </c>
      <c r="C22" t="s">
        <v>368</v>
      </c>
      <c r="D22" s="57" t="s">
        <v>369</v>
      </c>
      <c r="E22" s="42">
        <v>1.6</v>
      </c>
      <c r="F22" s="42">
        <v>0.4</v>
      </c>
      <c r="G22" s="42" t="s">
        <v>62</v>
      </c>
      <c r="H22" s="42">
        <v>1.2</v>
      </c>
    </row>
    <row r="23" spans="1:12" ht="33" customHeight="1" x14ac:dyDescent="0.2">
      <c r="A23" t="s">
        <v>324</v>
      </c>
      <c r="C23" t="s">
        <v>370</v>
      </c>
      <c r="D23" s="54" t="s">
        <v>371</v>
      </c>
      <c r="E23" s="45">
        <v>0.3</v>
      </c>
      <c r="F23" s="45">
        <v>0</v>
      </c>
      <c r="G23" s="45" t="s">
        <v>62</v>
      </c>
      <c r="H23" s="45">
        <v>0.3</v>
      </c>
    </row>
    <row r="24" spans="1:12" ht="16.5" customHeight="1" x14ac:dyDescent="0.2">
      <c r="A24" t="s">
        <v>110</v>
      </c>
      <c r="C24" t="s">
        <v>372</v>
      </c>
      <c r="D24" s="54" t="s">
        <v>373</v>
      </c>
      <c r="E24" s="45">
        <v>0.7</v>
      </c>
      <c r="F24" s="45">
        <v>0.1</v>
      </c>
      <c r="G24" s="45" t="s">
        <v>62</v>
      </c>
      <c r="H24" s="45">
        <v>0.6</v>
      </c>
    </row>
    <row r="25" spans="1:12" ht="15" customHeight="1" x14ac:dyDescent="0.2">
      <c r="A25" t="s">
        <v>111</v>
      </c>
      <c r="C25" t="s">
        <v>374</v>
      </c>
      <c r="D25" s="54" t="s">
        <v>375</v>
      </c>
      <c r="E25" s="45">
        <v>0.6</v>
      </c>
      <c r="F25" s="45">
        <v>0.3</v>
      </c>
      <c r="G25" s="45" t="s">
        <v>62</v>
      </c>
      <c r="H25" s="45">
        <v>0.3</v>
      </c>
    </row>
    <row r="26" spans="1:12" ht="20.25" customHeight="1" x14ac:dyDescent="0.2">
      <c r="A26" t="s">
        <v>114</v>
      </c>
      <c r="C26" t="s">
        <v>376</v>
      </c>
      <c r="D26" s="57" t="s">
        <v>377</v>
      </c>
      <c r="E26" s="42">
        <v>0</v>
      </c>
      <c r="F26" s="42" t="s">
        <v>62</v>
      </c>
      <c r="G26" s="42" t="s">
        <v>62</v>
      </c>
      <c r="H26" s="42">
        <v>0</v>
      </c>
    </row>
    <row r="27" spans="1:12" ht="30.75" customHeight="1" x14ac:dyDescent="0.2">
      <c r="A27" t="s">
        <v>117</v>
      </c>
      <c r="C27" t="s">
        <v>378</v>
      </c>
      <c r="D27" s="54" t="s">
        <v>379</v>
      </c>
      <c r="E27" s="45">
        <v>0</v>
      </c>
      <c r="F27" s="45" t="s">
        <v>62</v>
      </c>
      <c r="G27" s="45" t="s">
        <v>62</v>
      </c>
      <c r="H27" s="45">
        <v>0</v>
      </c>
    </row>
    <row r="28" spans="1:12" ht="14.25" customHeight="1" x14ac:dyDescent="0.2">
      <c r="D28" s="53"/>
      <c r="E28" s="45"/>
      <c r="F28" s="45"/>
      <c r="G28" s="45"/>
      <c r="H28" s="45" t="s">
        <v>1084</v>
      </c>
      <c r="I28" s="45"/>
      <c r="J28" s="45"/>
      <c r="K28" s="45"/>
      <c r="L28" s="45"/>
    </row>
    <row r="29" spans="1:12" x14ac:dyDescent="0.2">
      <c r="D29" s="310"/>
      <c r="E29" s="306" t="s">
        <v>9</v>
      </c>
      <c r="F29" s="311" t="s">
        <v>1</v>
      </c>
      <c r="G29" s="311"/>
      <c r="H29" s="311"/>
    </row>
    <row r="30" spans="1:12" x14ac:dyDescent="0.2">
      <c r="D30" s="310"/>
      <c r="E30" s="306"/>
      <c r="F30" s="311" t="s">
        <v>47</v>
      </c>
      <c r="G30" s="311" t="s">
        <v>12</v>
      </c>
      <c r="H30" s="306" t="s">
        <v>13</v>
      </c>
    </row>
    <row r="31" spans="1:12" x14ac:dyDescent="0.2">
      <c r="D31" s="310"/>
      <c r="E31" s="306"/>
      <c r="F31" s="311"/>
      <c r="G31" s="311"/>
      <c r="H31" s="306"/>
    </row>
    <row r="32" spans="1:12" x14ac:dyDescent="0.2">
      <c r="D32" s="310"/>
      <c r="E32" s="306"/>
      <c r="F32" s="311"/>
      <c r="G32" s="311"/>
      <c r="H32" s="306"/>
    </row>
    <row r="33" spans="1:8" ht="30" customHeight="1" x14ac:dyDescent="0.2">
      <c r="D33" s="310"/>
      <c r="E33" s="306"/>
      <c r="F33" s="311"/>
      <c r="G33" s="311"/>
      <c r="H33" s="306"/>
    </row>
    <row r="34" spans="1:8" ht="15.75" customHeight="1" x14ac:dyDescent="0.2">
      <c r="A34" t="s">
        <v>120</v>
      </c>
      <c r="C34" t="s">
        <v>380</v>
      </c>
      <c r="D34" s="57" t="s">
        <v>381</v>
      </c>
      <c r="E34" s="42">
        <v>984.9</v>
      </c>
      <c r="F34" s="42">
        <v>26.6</v>
      </c>
      <c r="G34" s="42">
        <v>27</v>
      </c>
      <c r="H34" s="42">
        <v>931.3</v>
      </c>
    </row>
    <row r="35" spans="1:8" ht="32.25" customHeight="1" x14ac:dyDescent="0.2">
      <c r="A35" t="s">
        <v>123</v>
      </c>
      <c r="C35" t="s">
        <v>382</v>
      </c>
      <c r="D35" s="54" t="s">
        <v>383</v>
      </c>
      <c r="E35" s="45">
        <v>362.9</v>
      </c>
      <c r="F35" s="45">
        <v>8</v>
      </c>
      <c r="G35" s="45">
        <v>17</v>
      </c>
      <c r="H35" s="45">
        <v>337.9</v>
      </c>
    </row>
    <row r="36" spans="1:8" ht="15" customHeight="1" x14ac:dyDescent="0.2">
      <c r="A36" t="s">
        <v>384</v>
      </c>
      <c r="C36" t="s">
        <v>385</v>
      </c>
      <c r="D36" s="54" t="s">
        <v>386</v>
      </c>
      <c r="E36" s="45">
        <v>373.7</v>
      </c>
      <c r="F36" s="45">
        <v>8.5</v>
      </c>
      <c r="G36" s="45">
        <v>1.4</v>
      </c>
      <c r="H36" s="45">
        <v>363.7</v>
      </c>
    </row>
    <row r="37" spans="1:8" ht="15" customHeight="1" x14ac:dyDescent="0.2">
      <c r="A37" t="s">
        <v>325</v>
      </c>
      <c r="C37" t="s">
        <v>387</v>
      </c>
      <c r="D37" s="54" t="s">
        <v>388</v>
      </c>
      <c r="E37" s="45">
        <v>139.5</v>
      </c>
      <c r="F37" s="45">
        <v>9.1</v>
      </c>
      <c r="G37" s="45">
        <v>2.6</v>
      </c>
      <c r="H37" s="45">
        <v>127.7</v>
      </c>
    </row>
    <row r="38" spans="1:8" ht="15" customHeight="1" x14ac:dyDescent="0.2">
      <c r="A38" t="s">
        <v>126</v>
      </c>
      <c r="C38" t="s">
        <v>389</v>
      </c>
      <c r="D38" s="54" t="s">
        <v>390</v>
      </c>
      <c r="E38" s="45">
        <v>47.8</v>
      </c>
      <c r="F38" s="45">
        <v>0.1</v>
      </c>
      <c r="G38" s="45" t="s">
        <v>62</v>
      </c>
      <c r="H38" s="45">
        <v>47.7</v>
      </c>
    </row>
    <row r="39" spans="1:8" ht="15" customHeight="1" x14ac:dyDescent="0.2">
      <c r="A39" t="s">
        <v>128</v>
      </c>
      <c r="C39" t="s">
        <v>391</v>
      </c>
      <c r="D39" s="54" t="s">
        <v>392</v>
      </c>
      <c r="E39" s="45">
        <v>24.1</v>
      </c>
      <c r="F39" s="45">
        <v>0</v>
      </c>
      <c r="G39" s="45">
        <v>6</v>
      </c>
      <c r="H39" s="45">
        <v>18.100000000000001</v>
      </c>
    </row>
    <row r="40" spans="1:8" ht="15" customHeight="1" x14ac:dyDescent="0.2">
      <c r="A40" t="s">
        <v>129</v>
      </c>
      <c r="C40" t="s">
        <v>393</v>
      </c>
      <c r="D40" s="54" t="s">
        <v>394</v>
      </c>
      <c r="E40" s="45">
        <v>16.399999999999999</v>
      </c>
      <c r="F40" s="45" t="s">
        <v>62</v>
      </c>
      <c r="G40" s="45" t="s">
        <v>62</v>
      </c>
      <c r="H40" s="45">
        <v>16.399999999999999</v>
      </c>
    </row>
    <row r="41" spans="1:8" ht="15" customHeight="1" x14ac:dyDescent="0.2">
      <c r="A41" t="s">
        <v>130</v>
      </c>
      <c r="C41" t="s">
        <v>395</v>
      </c>
      <c r="D41" s="54" t="s">
        <v>396</v>
      </c>
      <c r="E41" s="45">
        <v>20.7</v>
      </c>
      <c r="F41" s="45">
        <v>0.8</v>
      </c>
      <c r="G41" s="45" t="s">
        <v>62</v>
      </c>
      <c r="H41" s="45">
        <v>19.899999999999999</v>
      </c>
    </row>
    <row r="42" spans="1:8" ht="31.5" customHeight="1" x14ac:dyDescent="0.2">
      <c r="A42" t="s">
        <v>133</v>
      </c>
      <c r="C42" t="s">
        <v>397</v>
      </c>
      <c r="D42" s="52" t="s">
        <v>398</v>
      </c>
      <c r="E42" s="45">
        <v>4.9000000000000004</v>
      </c>
      <c r="F42" s="44" t="s">
        <v>101</v>
      </c>
      <c r="G42" s="44" t="s">
        <v>101</v>
      </c>
      <c r="H42" s="45">
        <v>4.9000000000000004</v>
      </c>
    </row>
    <row r="43" spans="1:8" ht="18.75" customHeight="1" x14ac:dyDescent="0.2">
      <c r="A43" t="s">
        <v>136</v>
      </c>
      <c r="C43" t="s">
        <v>399</v>
      </c>
      <c r="D43" s="117" t="s">
        <v>400</v>
      </c>
      <c r="E43" s="42">
        <v>68.900000000000006</v>
      </c>
      <c r="F43" s="42" t="s">
        <v>62</v>
      </c>
      <c r="G43" s="42">
        <v>0.5</v>
      </c>
      <c r="H43" s="42">
        <v>68.400000000000006</v>
      </c>
    </row>
    <row r="44" spans="1:8" ht="17.25" customHeight="1" x14ac:dyDescent="0.2">
      <c r="A44" t="s">
        <v>137</v>
      </c>
      <c r="C44" t="s">
        <v>401</v>
      </c>
      <c r="D44" s="61" t="s">
        <v>402</v>
      </c>
      <c r="E44" s="62">
        <v>116.2</v>
      </c>
      <c r="F44" s="62">
        <v>116.2</v>
      </c>
      <c r="G44" s="62" t="s">
        <v>62</v>
      </c>
      <c r="H44" s="62" t="s">
        <v>62</v>
      </c>
    </row>
    <row r="45" spans="1:8" ht="15.75" x14ac:dyDescent="0.25">
      <c r="A45" t="s">
        <v>140</v>
      </c>
      <c r="C45" t="s">
        <v>403</v>
      </c>
      <c r="D45" s="25"/>
      <c r="E45" s="26"/>
      <c r="F45" s="27"/>
    </row>
    <row r="46" spans="1:8" ht="15.75" x14ac:dyDescent="0.25">
      <c r="A46" t="s">
        <v>143</v>
      </c>
      <c r="C46" t="s">
        <v>404</v>
      </c>
      <c r="D46" s="25"/>
      <c r="E46" s="26"/>
      <c r="F46" s="27"/>
    </row>
    <row r="47" spans="1:8" ht="15.75" x14ac:dyDescent="0.25">
      <c r="A47" t="s">
        <v>146</v>
      </c>
      <c r="C47" t="s">
        <v>405</v>
      </c>
      <c r="D47" s="25"/>
      <c r="E47" s="26"/>
      <c r="F47" s="27"/>
    </row>
    <row r="48" spans="1:8" ht="15.75" x14ac:dyDescent="0.25">
      <c r="A48" t="s">
        <v>326</v>
      </c>
      <c r="C48" t="s">
        <v>406</v>
      </c>
      <c r="D48" s="25"/>
      <c r="E48" s="26"/>
      <c r="F48" s="27"/>
    </row>
    <row r="49" spans="1:6" ht="15.75" x14ac:dyDescent="0.25">
      <c r="A49" t="s">
        <v>149</v>
      </c>
      <c r="C49" t="s">
        <v>407</v>
      </c>
      <c r="D49" s="25"/>
      <c r="E49" s="26"/>
      <c r="F49" s="27"/>
    </row>
    <row r="50" spans="1:6" ht="15" x14ac:dyDescent="0.2">
      <c r="A50" t="s">
        <v>408</v>
      </c>
      <c r="C50" t="s">
        <v>409</v>
      </c>
      <c r="D50" s="25"/>
      <c r="E50" s="27"/>
      <c r="F50" s="27"/>
    </row>
    <row r="51" spans="1:6" ht="15.75" x14ac:dyDescent="0.25">
      <c r="A51" t="s">
        <v>152</v>
      </c>
      <c r="C51" t="s">
        <v>410</v>
      </c>
      <c r="D51" s="25"/>
      <c r="E51" s="26"/>
      <c r="F51" s="27"/>
    </row>
    <row r="52" spans="1:6" ht="15.75" x14ac:dyDescent="0.25">
      <c r="A52" t="s">
        <v>155</v>
      </c>
      <c r="C52" t="s">
        <v>411</v>
      </c>
      <c r="D52" s="25"/>
      <c r="E52" s="26"/>
      <c r="F52" s="27"/>
    </row>
    <row r="53" spans="1:6" ht="15.75" x14ac:dyDescent="0.25">
      <c r="A53" t="s">
        <v>328</v>
      </c>
      <c r="C53" t="s">
        <v>412</v>
      </c>
      <c r="D53" s="25"/>
      <c r="E53" s="26"/>
      <c r="F53" s="27"/>
    </row>
    <row r="54" spans="1:6" ht="15.75" x14ac:dyDescent="0.25">
      <c r="A54" t="s">
        <v>159</v>
      </c>
      <c r="C54" t="s">
        <v>413</v>
      </c>
      <c r="D54" s="25"/>
      <c r="E54" s="26"/>
      <c r="F54" s="27"/>
    </row>
    <row r="55" spans="1:6" ht="15.75" x14ac:dyDescent="0.25">
      <c r="D55" s="25"/>
      <c r="E55" s="26"/>
      <c r="F55" s="27"/>
    </row>
    <row r="56" spans="1:6" ht="15.75" x14ac:dyDescent="0.25">
      <c r="D56" s="25"/>
      <c r="E56" s="26"/>
      <c r="F56" s="27"/>
    </row>
  </sheetData>
  <mergeCells count="14">
    <mergeCell ref="D1:H1"/>
    <mergeCell ref="D2:H2"/>
    <mergeCell ref="D4:D8"/>
    <mergeCell ref="E4:E8"/>
    <mergeCell ref="F4:H4"/>
    <mergeCell ref="F5:F8"/>
    <mergeCell ref="G5:G8"/>
    <mergeCell ref="H5:H8"/>
    <mergeCell ref="D29:D33"/>
    <mergeCell ref="E29:E33"/>
    <mergeCell ref="F29:H29"/>
    <mergeCell ref="F30:F33"/>
    <mergeCell ref="G30:G33"/>
    <mergeCell ref="H30:H33"/>
  </mergeCells>
  <printOptions horizontalCentered="1"/>
  <pageMargins left="0.82677165354330717" right="0.82677165354330717" top="0.74803149606299213" bottom="0.35433070866141736" header="0.31496062992125984" footer="0.31496062992125984"/>
  <pageSetup paperSize="9" fitToHeight="0" orientation="landscape" r:id="rId1"/>
  <headerFooter>
    <oddHeader>&amp;C&amp;P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9"/>
  <sheetViews>
    <sheetView view="pageBreakPreview" topLeftCell="D1" zoomScale="85" zoomScaleNormal="100" zoomScaleSheetLayoutView="85" workbookViewId="0">
      <selection activeCell="D1" sqref="D1:J1"/>
    </sheetView>
  </sheetViews>
  <sheetFormatPr defaultColWidth="9.140625" defaultRowHeight="12.75" x14ac:dyDescent="0.2"/>
  <cols>
    <col min="1" max="3" width="0" hidden="1" customWidth="1"/>
    <col min="4" max="4" width="44.7109375" style="18" customWidth="1"/>
    <col min="5" max="5" width="12.42578125" style="18" customWidth="1"/>
    <col min="6" max="6" width="17.5703125" style="18" customWidth="1"/>
    <col min="7" max="7" width="12.42578125" style="18" customWidth="1"/>
    <col min="8" max="8" width="15.5703125" style="18" customWidth="1"/>
    <col min="9" max="9" width="16.7109375" style="18" customWidth="1"/>
    <col min="10" max="10" width="11" style="18" customWidth="1"/>
  </cols>
  <sheetData>
    <row r="1" spans="1:12" x14ac:dyDescent="0.2">
      <c r="D1" s="315" t="s">
        <v>414</v>
      </c>
      <c r="E1" s="315"/>
      <c r="F1" s="315"/>
      <c r="G1" s="315"/>
      <c r="H1" s="315"/>
      <c r="I1" s="315"/>
      <c r="J1" s="315"/>
    </row>
    <row r="2" spans="1:12" x14ac:dyDescent="0.2">
      <c r="D2" s="316" t="s">
        <v>415</v>
      </c>
      <c r="E2" s="316"/>
      <c r="F2" s="316"/>
      <c r="G2" s="316"/>
      <c r="H2" s="316"/>
      <c r="I2" s="316"/>
      <c r="J2" s="316"/>
    </row>
    <row r="3" spans="1:12" ht="15" x14ac:dyDescent="0.2">
      <c r="D3" s="9"/>
      <c r="E3" s="15"/>
      <c r="F3" s="15"/>
      <c r="G3" s="15"/>
      <c r="H3" s="24"/>
      <c r="I3" s="24"/>
    </row>
    <row r="4" spans="1:12" x14ac:dyDescent="0.2">
      <c r="D4" s="310"/>
      <c r="E4" s="306" t="s">
        <v>416</v>
      </c>
      <c r="F4" s="310" t="s">
        <v>1</v>
      </c>
      <c r="G4" s="310"/>
      <c r="H4" s="310"/>
      <c r="I4" s="306" t="s">
        <v>417</v>
      </c>
      <c r="J4" s="306" t="s">
        <v>315</v>
      </c>
    </row>
    <row r="5" spans="1:12" x14ac:dyDescent="0.2">
      <c r="D5" s="310"/>
      <c r="E5" s="306"/>
      <c r="F5" s="303" t="s">
        <v>317</v>
      </c>
      <c r="G5" s="291" t="s">
        <v>418</v>
      </c>
      <c r="H5" s="306" t="s">
        <v>419</v>
      </c>
      <c r="I5" s="306"/>
      <c r="J5" s="306"/>
    </row>
    <row r="6" spans="1:12" x14ac:dyDescent="0.2">
      <c r="D6" s="310"/>
      <c r="E6" s="306"/>
      <c r="F6" s="303"/>
      <c r="G6" s="291"/>
      <c r="H6" s="306"/>
      <c r="I6" s="306"/>
      <c r="J6" s="306"/>
    </row>
    <row r="7" spans="1:12" ht="66.75" customHeight="1" x14ac:dyDescent="0.2">
      <c r="D7" s="310"/>
      <c r="E7" s="306"/>
      <c r="F7" s="303"/>
      <c r="G7" s="291"/>
      <c r="H7" s="306"/>
      <c r="I7" s="306"/>
      <c r="J7" s="306"/>
    </row>
    <row r="8" spans="1:12" ht="25.5" x14ac:dyDescent="0.2">
      <c r="A8" t="s">
        <v>17</v>
      </c>
      <c r="C8" t="s">
        <v>341</v>
      </c>
      <c r="D8" s="117" t="s">
        <v>342</v>
      </c>
      <c r="E8" s="42">
        <v>44.8</v>
      </c>
      <c r="F8" s="42">
        <v>30.8</v>
      </c>
      <c r="G8" s="42">
        <v>13.9</v>
      </c>
      <c r="H8" s="42" t="s">
        <v>1170</v>
      </c>
      <c r="I8" s="42">
        <v>1.1000000000000001</v>
      </c>
      <c r="J8" s="42">
        <v>54.1</v>
      </c>
    </row>
    <row r="9" spans="1:12" ht="29.25" customHeight="1" x14ac:dyDescent="0.2">
      <c r="A9" t="s">
        <v>20</v>
      </c>
      <c r="C9" t="s">
        <v>343</v>
      </c>
      <c r="D9" s="57" t="s">
        <v>420</v>
      </c>
      <c r="E9" s="42">
        <v>73.5</v>
      </c>
      <c r="F9" s="42">
        <v>51</v>
      </c>
      <c r="G9" s="42">
        <v>22.4</v>
      </c>
      <c r="H9" s="42" t="s">
        <v>1170</v>
      </c>
      <c r="I9" s="42">
        <v>0.8</v>
      </c>
      <c r="J9" s="42">
        <v>25.7</v>
      </c>
      <c r="L9" s="233"/>
    </row>
    <row r="10" spans="1:12" ht="28.5" customHeight="1" x14ac:dyDescent="0.2">
      <c r="A10" t="s">
        <v>22</v>
      </c>
      <c r="C10" t="s">
        <v>345</v>
      </c>
      <c r="D10" s="54" t="s">
        <v>346</v>
      </c>
      <c r="E10" s="45">
        <v>78.099999999999994</v>
      </c>
      <c r="F10" s="45">
        <v>54.3</v>
      </c>
      <c r="G10" s="45">
        <v>23.8</v>
      </c>
      <c r="H10" s="45" t="s">
        <v>1170</v>
      </c>
      <c r="I10" s="45">
        <v>0.8</v>
      </c>
      <c r="J10" s="45">
        <v>21.1</v>
      </c>
    </row>
    <row r="11" spans="1:12" ht="17.25" customHeight="1" x14ac:dyDescent="0.2">
      <c r="A11" t="s">
        <v>24</v>
      </c>
      <c r="C11" t="s">
        <v>347</v>
      </c>
      <c r="D11" s="54" t="s">
        <v>348</v>
      </c>
      <c r="E11" s="45">
        <v>0.3</v>
      </c>
      <c r="F11" s="45" t="s">
        <v>62</v>
      </c>
      <c r="G11" s="45" t="s">
        <v>62</v>
      </c>
      <c r="H11" s="45" t="s">
        <v>1170</v>
      </c>
      <c r="I11" s="45">
        <v>1.2</v>
      </c>
      <c r="J11" s="45">
        <v>98.5</v>
      </c>
    </row>
    <row r="12" spans="1:12" ht="15" customHeight="1" x14ac:dyDescent="0.2">
      <c r="A12" t="s">
        <v>52</v>
      </c>
      <c r="C12" t="s">
        <v>349</v>
      </c>
      <c r="D12" s="54" t="s">
        <v>350</v>
      </c>
      <c r="E12" s="45" t="s">
        <v>62</v>
      </c>
      <c r="F12" s="45" t="s">
        <v>62</v>
      </c>
      <c r="G12" s="45" t="s">
        <v>62</v>
      </c>
      <c r="H12" s="45" t="s">
        <v>62</v>
      </c>
      <c r="I12" s="45" t="s">
        <v>62</v>
      </c>
      <c r="J12" s="45">
        <v>100</v>
      </c>
    </row>
    <row r="13" spans="1:12" ht="19.5" customHeight="1" x14ac:dyDescent="0.2">
      <c r="A13" t="s">
        <v>55</v>
      </c>
      <c r="C13" t="s">
        <v>351</v>
      </c>
      <c r="D13" s="57" t="s">
        <v>352</v>
      </c>
      <c r="E13" s="42">
        <v>0.1</v>
      </c>
      <c r="F13" s="42" t="s">
        <v>62</v>
      </c>
      <c r="G13" s="42" t="s">
        <v>62</v>
      </c>
      <c r="H13" s="42" t="s">
        <v>1170</v>
      </c>
      <c r="I13" s="42" t="s">
        <v>62</v>
      </c>
      <c r="J13" s="42">
        <v>99.9</v>
      </c>
    </row>
    <row r="14" spans="1:12" ht="28.5" customHeight="1" x14ac:dyDescent="0.2">
      <c r="A14" t="s">
        <v>57</v>
      </c>
      <c r="C14" t="s">
        <v>353</v>
      </c>
      <c r="D14" s="54" t="s">
        <v>421</v>
      </c>
      <c r="E14" s="45" t="s">
        <v>1170</v>
      </c>
      <c r="F14" s="45" t="s">
        <v>62</v>
      </c>
      <c r="G14" s="45" t="s">
        <v>62</v>
      </c>
      <c r="H14" s="45" t="s">
        <v>1170</v>
      </c>
      <c r="I14" s="45" t="s">
        <v>62</v>
      </c>
      <c r="J14" s="45">
        <v>100</v>
      </c>
    </row>
    <row r="15" spans="1:12" ht="18" customHeight="1" x14ac:dyDescent="0.2">
      <c r="A15" t="s">
        <v>59</v>
      </c>
      <c r="C15" t="s">
        <v>355</v>
      </c>
      <c r="D15" s="54" t="s">
        <v>356</v>
      </c>
      <c r="E15" s="45" t="s">
        <v>1170</v>
      </c>
      <c r="F15" s="45" t="s">
        <v>62</v>
      </c>
      <c r="G15" s="45" t="s">
        <v>62</v>
      </c>
      <c r="H15" s="45" t="s">
        <v>1170</v>
      </c>
      <c r="I15" s="45" t="s">
        <v>62</v>
      </c>
      <c r="J15" s="45">
        <v>99.9</v>
      </c>
    </row>
    <row r="16" spans="1:12" ht="15" customHeight="1" x14ac:dyDescent="0.2">
      <c r="A16" t="s">
        <v>63</v>
      </c>
      <c r="C16" t="s">
        <v>357</v>
      </c>
      <c r="D16" s="54" t="s">
        <v>358</v>
      </c>
      <c r="E16" s="45" t="s">
        <v>1170</v>
      </c>
      <c r="F16" s="45" t="s">
        <v>62</v>
      </c>
      <c r="G16" s="45" t="s">
        <v>62</v>
      </c>
      <c r="H16" s="45" t="s">
        <v>1170</v>
      </c>
      <c r="I16" s="45" t="s">
        <v>62</v>
      </c>
      <c r="J16" s="45">
        <v>99.7</v>
      </c>
    </row>
    <row r="17" spans="1:10" ht="15" customHeight="1" x14ac:dyDescent="0.2">
      <c r="A17" t="s">
        <v>103</v>
      </c>
      <c r="C17" t="s">
        <v>359</v>
      </c>
      <c r="D17" s="54" t="s">
        <v>360</v>
      </c>
      <c r="E17" s="45" t="s">
        <v>1170</v>
      </c>
      <c r="F17" s="45" t="s">
        <v>62</v>
      </c>
      <c r="G17" s="45" t="s">
        <v>62</v>
      </c>
      <c r="H17" s="45" t="s">
        <v>1170</v>
      </c>
      <c r="I17" s="45" t="s">
        <v>62</v>
      </c>
      <c r="J17" s="45">
        <v>93.1</v>
      </c>
    </row>
    <row r="18" spans="1:10" ht="15" customHeight="1" x14ac:dyDescent="0.2">
      <c r="A18" t="s">
        <v>105</v>
      </c>
      <c r="C18" t="s">
        <v>361</v>
      </c>
      <c r="D18" s="54" t="s">
        <v>362</v>
      </c>
      <c r="E18" s="45" t="s">
        <v>62</v>
      </c>
      <c r="F18" s="45" t="s">
        <v>62</v>
      </c>
      <c r="G18" s="45" t="s">
        <v>62</v>
      </c>
      <c r="H18" s="45" t="s">
        <v>62</v>
      </c>
      <c r="I18" s="45" t="s">
        <v>62</v>
      </c>
      <c r="J18" s="45">
        <v>100</v>
      </c>
    </row>
    <row r="19" spans="1:10" ht="15" customHeight="1" x14ac:dyDescent="0.2">
      <c r="A19" t="s">
        <v>363</v>
      </c>
      <c r="C19" t="s">
        <v>364</v>
      </c>
      <c r="D19" s="54" t="s">
        <v>365</v>
      </c>
      <c r="E19" s="45" t="s">
        <v>1170</v>
      </c>
      <c r="F19" s="45" t="s">
        <v>62</v>
      </c>
      <c r="G19" s="45" t="s">
        <v>62</v>
      </c>
      <c r="H19" s="45" t="s">
        <v>1170</v>
      </c>
      <c r="I19" s="45" t="s">
        <v>62</v>
      </c>
      <c r="J19" s="45">
        <v>98.5</v>
      </c>
    </row>
    <row r="20" spans="1:10" ht="15" customHeight="1" x14ac:dyDescent="0.2">
      <c r="A20" t="s">
        <v>323</v>
      </c>
      <c r="C20" t="s">
        <v>366</v>
      </c>
      <c r="D20" s="54" t="s">
        <v>367</v>
      </c>
      <c r="E20" s="45" t="s">
        <v>62</v>
      </c>
      <c r="F20" s="45" t="s">
        <v>62</v>
      </c>
      <c r="G20" s="45" t="s">
        <v>62</v>
      </c>
      <c r="H20" s="45" t="s">
        <v>62</v>
      </c>
      <c r="I20" s="45" t="s">
        <v>62</v>
      </c>
      <c r="J20" s="45">
        <v>100</v>
      </c>
    </row>
    <row r="21" spans="1:10" ht="18.75" customHeight="1" x14ac:dyDescent="0.2">
      <c r="A21" t="s">
        <v>108</v>
      </c>
      <c r="C21" t="s">
        <v>368</v>
      </c>
      <c r="D21" s="57" t="s">
        <v>369</v>
      </c>
      <c r="E21" s="42">
        <v>26.6</v>
      </c>
      <c r="F21" s="42" t="s">
        <v>62</v>
      </c>
      <c r="G21" s="42" t="s">
        <v>62</v>
      </c>
      <c r="H21" s="42" t="s">
        <v>1170</v>
      </c>
      <c r="I21" s="42" t="s">
        <v>62</v>
      </c>
      <c r="J21" s="42">
        <v>73.400000000000006</v>
      </c>
    </row>
    <row r="22" spans="1:10" ht="30.75" customHeight="1" x14ac:dyDescent="0.2">
      <c r="A22" t="s">
        <v>324</v>
      </c>
      <c r="C22" t="s">
        <v>370</v>
      </c>
      <c r="D22" s="54" t="s">
        <v>371</v>
      </c>
      <c r="E22" s="45">
        <v>6.5</v>
      </c>
      <c r="F22" s="45" t="s">
        <v>62</v>
      </c>
      <c r="G22" s="45" t="s">
        <v>62</v>
      </c>
      <c r="H22" s="45" t="s">
        <v>1170</v>
      </c>
      <c r="I22" s="45" t="s">
        <v>62</v>
      </c>
      <c r="J22" s="45">
        <v>93.5</v>
      </c>
    </row>
    <row r="23" spans="1:10" ht="16.5" customHeight="1" x14ac:dyDescent="0.2">
      <c r="A23" t="s">
        <v>110</v>
      </c>
      <c r="C23" t="s">
        <v>372</v>
      </c>
      <c r="D23" s="54" t="s">
        <v>373</v>
      </c>
      <c r="E23" s="45">
        <v>14.6</v>
      </c>
      <c r="F23" s="45" t="s">
        <v>62</v>
      </c>
      <c r="G23" s="45" t="s">
        <v>62</v>
      </c>
      <c r="H23" s="45" t="s">
        <v>1170</v>
      </c>
      <c r="I23" s="45" t="s">
        <v>62</v>
      </c>
      <c r="J23" s="45">
        <v>85.4</v>
      </c>
    </row>
    <row r="24" spans="1:10" x14ac:dyDescent="0.2">
      <c r="A24" t="s">
        <v>111</v>
      </c>
      <c r="C24" t="s">
        <v>374</v>
      </c>
      <c r="D24" s="54" t="s">
        <v>375</v>
      </c>
      <c r="E24" s="45">
        <v>51.1</v>
      </c>
      <c r="F24" s="45" t="s">
        <v>62</v>
      </c>
      <c r="G24" s="45" t="s">
        <v>62</v>
      </c>
      <c r="H24" s="45" t="s">
        <v>1170</v>
      </c>
      <c r="I24" s="45" t="s">
        <v>62</v>
      </c>
      <c r="J24" s="45">
        <v>48.9</v>
      </c>
    </row>
    <row r="25" spans="1:10" ht="18.75" customHeight="1" x14ac:dyDescent="0.2">
      <c r="A25" t="s">
        <v>126</v>
      </c>
      <c r="C25" t="s">
        <v>389</v>
      </c>
      <c r="D25" s="57" t="s">
        <v>377</v>
      </c>
      <c r="E25" s="42" t="s">
        <v>62</v>
      </c>
      <c r="F25" s="42" t="s">
        <v>62</v>
      </c>
      <c r="G25" s="42" t="s">
        <v>62</v>
      </c>
      <c r="H25" s="42" t="s">
        <v>62</v>
      </c>
      <c r="I25" s="42" t="s">
        <v>62</v>
      </c>
      <c r="J25" s="42">
        <v>100</v>
      </c>
    </row>
    <row r="26" spans="1:10" ht="29.25" customHeight="1" x14ac:dyDescent="0.2">
      <c r="A26" t="s">
        <v>128</v>
      </c>
      <c r="C26" t="s">
        <v>391</v>
      </c>
      <c r="D26" s="54" t="s">
        <v>379</v>
      </c>
      <c r="E26" s="45" t="s">
        <v>62</v>
      </c>
      <c r="F26" s="45" t="s">
        <v>62</v>
      </c>
      <c r="G26" s="45" t="s">
        <v>62</v>
      </c>
      <c r="H26" s="45" t="s">
        <v>62</v>
      </c>
      <c r="I26" s="45" t="s">
        <v>62</v>
      </c>
      <c r="J26" s="45">
        <v>100</v>
      </c>
    </row>
    <row r="27" spans="1:10" ht="12.75" customHeight="1" x14ac:dyDescent="0.2">
      <c r="D27" s="54"/>
      <c r="E27" s="45"/>
      <c r="F27" s="45"/>
      <c r="G27" s="45"/>
      <c r="H27" s="45"/>
      <c r="I27" s="45"/>
      <c r="J27" s="45" t="s">
        <v>1084</v>
      </c>
    </row>
    <row r="28" spans="1:10" x14ac:dyDescent="0.2">
      <c r="D28" s="310"/>
      <c r="E28" s="306" t="s">
        <v>416</v>
      </c>
      <c r="F28" s="310" t="s">
        <v>1</v>
      </c>
      <c r="G28" s="310"/>
      <c r="H28" s="310"/>
      <c r="I28" s="306" t="s">
        <v>417</v>
      </c>
      <c r="J28" s="306" t="s">
        <v>315</v>
      </c>
    </row>
    <row r="29" spans="1:10" x14ac:dyDescent="0.2">
      <c r="D29" s="310"/>
      <c r="E29" s="306"/>
      <c r="F29" s="303" t="s">
        <v>317</v>
      </c>
      <c r="G29" s="291" t="s">
        <v>418</v>
      </c>
      <c r="H29" s="306" t="s">
        <v>419</v>
      </c>
      <c r="I29" s="306"/>
      <c r="J29" s="306"/>
    </row>
    <row r="30" spans="1:10" x14ac:dyDescent="0.2">
      <c r="D30" s="310"/>
      <c r="E30" s="306"/>
      <c r="F30" s="303"/>
      <c r="G30" s="291"/>
      <c r="H30" s="306"/>
      <c r="I30" s="306"/>
      <c r="J30" s="306"/>
    </row>
    <row r="31" spans="1:10" ht="66.75" customHeight="1" x14ac:dyDescent="0.2">
      <c r="D31" s="310"/>
      <c r="E31" s="306"/>
      <c r="F31" s="303"/>
      <c r="G31" s="291"/>
      <c r="H31" s="306"/>
      <c r="I31" s="306"/>
      <c r="J31" s="306"/>
    </row>
    <row r="32" spans="1:10" x14ac:dyDescent="0.2">
      <c r="A32" t="s">
        <v>133</v>
      </c>
      <c r="C32" t="s">
        <v>397</v>
      </c>
      <c r="D32" s="57" t="s">
        <v>381</v>
      </c>
      <c r="E32" s="42">
        <v>2.7</v>
      </c>
      <c r="F32" s="42" t="s">
        <v>62</v>
      </c>
      <c r="G32" s="42">
        <v>2.2999999999999998</v>
      </c>
      <c r="H32" s="42" t="s">
        <v>1170</v>
      </c>
      <c r="I32" s="42">
        <v>2.7</v>
      </c>
      <c r="J32" s="42">
        <v>94.6</v>
      </c>
    </row>
    <row r="33" spans="1:10" ht="30.75" customHeight="1" x14ac:dyDescent="0.2">
      <c r="A33" t="s">
        <v>136</v>
      </c>
      <c r="C33" t="s">
        <v>399</v>
      </c>
      <c r="D33" s="54" t="s">
        <v>383</v>
      </c>
      <c r="E33" s="45">
        <v>2.2000000000000002</v>
      </c>
      <c r="F33" s="45" t="s">
        <v>62</v>
      </c>
      <c r="G33" s="45" t="s">
        <v>1170</v>
      </c>
      <c r="H33" s="45" t="s">
        <v>1170</v>
      </c>
      <c r="I33" s="45">
        <v>4.7</v>
      </c>
      <c r="J33" s="45">
        <v>93.1</v>
      </c>
    </row>
    <row r="34" spans="1:10" ht="15" customHeight="1" x14ac:dyDescent="0.2">
      <c r="A34" t="s">
        <v>137</v>
      </c>
      <c r="C34" t="s">
        <v>401</v>
      </c>
      <c r="D34" s="54" t="s">
        <v>386</v>
      </c>
      <c r="E34" s="45">
        <v>2.2999999999999998</v>
      </c>
      <c r="F34" s="45" t="s">
        <v>62</v>
      </c>
      <c r="G34" s="45">
        <v>2.2000000000000002</v>
      </c>
      <c r="H34" s="45" t="s">
        <v>1170</v>
      </c>
      <c r="I34" s="45">
        <v>0.4</v>
      </c>
      <c r="J34" s="45">
        <v>97.3</v>
      </c>
    </row>
    <row r="35" spans="1:10" ht="15" customHeight="1" x14ac:dyDescent="0.2">
      <c r="A35" t="s">
        <v>140</v>
      </c>
      <c r="C35" t="s">
        <v>403</v>
      </c>
      <c r="D35" s="54" t="s">
        <v>388</v>
      </c>
      <c r="E35" s="45">
        <v>6.5</v>
      </c>
      <c r="F35" s="45" t="s">
        <v>62</v>
      </c>
      <c r="G35" s="45" t="s">
        <v>1170</v>
      </c>
      <c r="H35" s="45" t="s">
        <v>1170</v>
      </c>
      <c r="I35" s="45">
        <v>1.9</v>
      </c>
      <c r="J35" s="45">
        <v>91.6</v>
      </c>
    </row>
    <row r="36" spans="1:10" ht="15" customHeight="1" x14ac:dyDescent="0.2">
      <c r="A36" t="s">
        <v>143</v>
      </c>
      <c r="C36" t="s">
        <v>404</v>
      </c>
      <c r="D36" s="54" t="s">
        <v>390</v>
      </c>
      <c r="E36" s="45">
        <v>0.2</v>
      </c>
      <c r="F36" s="45" t="s">
        <v>62</v>
      </c>
      <c r="G36" s="45" t="s">
        <v>62</v>
      </c>
      <c r="H36" s="45" t="s">
        <v>1170</v>
      </c>
      <c r="I36" s="45" t="s">
        <v>62</v>
      </c>
      <c r="J36" s="45">
        <v>99.8</v>
      </c>
    </row>
    <row r="37" spans="1:10" ht="15" customHeight="1" x14ac:dyDescent="0.2">
      <c r="A37" t="s">
        <v>146</v>
      </c>
      <c r="C37" t="s">
        <v>405</v>
      </c>
      <c r="D37" s="54" t="s">
        <v>392</v>
      </c>
      <c r="E37" s="45">
        <v>0.1</v>
      </c>
      <c r="F37" s="45" t="s">
        <v>62</v>
      </c>
      <c r="G37" s="45" t="s">
        <v>62</v>
      </c>
      <c r="H37" s="45" t="s">
        <v>1170</v>
      </c>
      <c r="I37" s="45">
        <v>24.9</v>
      </c>
      <c r="J37" s="45">
        <v>75</v>
      </c>
    </row>
    <row r="38" spans="1:10" ht="15" customHeight="1" x14ac:dyDescent="0.2">
      <c r="A38" t="s">
        <v>326</v>
      </c>
      <c r="C38" t="s">
        <v>406</v>
      </c>
      <c r="D38" s="54" t="s">
        <v>394</v>
      </c>
      <c r="E38" s="45" t="s">
        <v>62</v>
      </c>
      <c r="F38" s="45" t="s">
        <v>62</v>
      </c>
      <c r="G38" s="45" t="s">
        <v>62</v>
      </c>
      <c r="H38" s="45" t="s">
        <v>62</v>
      </c>
      <c r="I38" s="45" t="s">
        <v>62</v>
      </c>
      <c r="J38" s="45">
        <v>100</v>
      </c>
    </row>
    <row r="39" spans="1:10" ht="15" customHeight="1" x14ac:dyDescent="0.2">
      <c r="A39" t="s">
        <v>149</v>
      </c>
      <c r="C39" t="s">
        <v>407</v>
      </c>
      <c r="D39" s="54" t="s">
        <v>396</v>
      </c>
      <c r="E39" s="45">
        <v>3.9</v>
      </c>
      <c r="F39" s="45" t="s">
        <v>62</v>
      </c>
      <c r="G39" s="45" t="s">
        <v>62</v>
      </c>
      <c r="H39" s="45" t="s">
        <v>1170</v>
      </c>
      <c r="I39" s="45" t="s">
        <v>62</v>
      </c>
      <c r="J39" s="45">
        <v>96.1</v>
      </c>
    </row>
    <row r="40" spans="1:10" ht="15" customHeight="1" x14ac:dyDescent="0.2">
      <c r="A40" t="s">
        <v>152</v>
      </c>
      <c r="C40" t="s">
        <v>410</v>
      </c>
      <c r="D40" s="117" t="s">
        <v>400</v>
      </c>
      <c r="E40" s="42" t="s">
        <v>62</v>
      </c>
      <c r="F40" s="42" t="s">
        <v>62</v>
      </c>
      <c r="G40" s="42" t="s">
        <v>62</v>
      </c>
      <c r="H40" s="42" t="s">
        <v>62</v>
      </c>
      <c r="I40" s="42">
        <v>0.7</v>
      </c>
      <c r="J40" s="42">
        <v>99.3</v>
      </c>
    </row>
    <row r="41" spans="1:10" ht="15" customHeight="1" x14ac:dyDescent="0.2">
      <c r="A41" t="s">
        <v>159</v>
      </c>
      <c r="C41" t="s">
        <v>413</v>
      </c>
      <c r="D41" s="61" t="s">
        <v>402</v>
      </c>
      <c r="E41" s="62">
        <v>100</v>
      </c>
      <c r="F41" s="62" t="s">
        <v>1170</v>
      </c>
      <c r="G41" s="62" t="s">
        <v>1170</v>
      </c>
      <c r="H41" s="62" t="s">
        <v>62</v>
      </c>
      <c r="I41" s="62" t="s">
        <v>62</v>
      </c>
      <c r="J41" s="64" t="s">
        <v>101</v>
      </c>
    </row>
    <row r="42" spans="1:10" ht="15" x14ac:dyDescent="0.2">
      <c r="D42" s="25"/>
      <c r="E42" s="27"/>
      <c r="F42" s="27"/>
      <c r="G42" s="27"/>
    </row>
    <row r="43" spans="1:10" ht="15" x14ac:dyDescent="0.2">
      <c r="D43" s="25"/>
      <c r="E43" s="314"/>
      <c r="F43" s="314"/>
      <c r="G43" s="314"/>
    </row>
    <row r="44" spans="1:10" ht="15" x14ac:dyDescent="0.2">
      <c r="D44" s="25"/>
      <c r="E44" s="314"/>
      <c r="F44" s="314"/>
      <c r="G44" s="314"/>
    </row>
    <row r="45" spans="1:10" ht="15" x14ac:dyDescent="0.2">
      <c r="D45" s="25"/>
      <c r="E45" s="27"/>
      <c r="F45" s="27"/>
      <c r="G45" s="27"/>
    </row>
    <row r="46" spans="1:10" ht="15" x14ac:dyDescent="0.2">
      <c r="D46" s="25"/>
      <c r="E46" s="29"/>
      <c r="F46" s="27"/>
      <c r="G46" s="27"/>
    </row>
    <row r="47" spans="1:10" ht="15" x14ac:dyDescent="0.2">
      <c r="D47" s="25"/>
      <c r="E47" s="27"/>
      <c r="F47" s="27"/>
      <c r="G47" s="27"/>
    </row>
    <row r="48" spans="1:10" ht="15" x14ac:dyDescent="0.2">
      <c r="D48" s="25"/>
      <c r="E48" s="27"/>
      <c r="F48" s="27"/>
      <c r="G48" s="27"/>
    </row>
    <row r="49" spans="4:7" ht="15" x14ac:dyDescent="0.2">
      <c r="D49" s="25"/>
      <c r="E49" s="27"/>
      <c r="F49" s="27"/>
      <c r="G49" s="27"/>
    </row>
    <row r="50" spans="4:7" ht="15" x14ac:dyDescent="0.2">
      <c r="D50" s="25"/>
      <c r="E50" s="27"/>
      <c r="F50" s="27"/>
      <c r="G50" s="27"/>
    </row>
    <row r="51" spans="4:7" ht="15" x14ac:dyDescent="0.2">
      <c r="D51" s="25"/>
      <c r="E51" s="27"/>
      <c r="F51" s="27"/>
      <c r="G51" s="27"/>
    </row>
    <row r="52" spans="4:7" ht="15" x14ac:dyDescent="0.2">
      <c r="D52" s="25"/>
      <c r="E52" s="27"/>
      <c r="F52" s="27"/>
      <c r="G52" s="27"/>
    </row>
    <row r="53" spans="4:7" ht="15" x14ac:dyDescent="0.2">
      <c r="D53" s="25"/>
      <c r="E53" s="27"/>
      <c r="F53" s="27"/>
      <c r="G53" s="27"/>
    </row>
    <row r="54" spans="4:7" ht="15" x14ac:dyDescent="0.2">
      <c r="D54" s="25"/>
      <c r="E54" s="27"/>
      <c r="F54" s="27"/>
      <c r="G54" s="27"/>
    </row>
    <row r="55" spans="4:7" ht="15" x14ac:dyDescent="0.2">
      <c r="D55" s="25"/>
      <c r="E55" s="27"/>
      <c r="F55" s="27"/>
      <c r="G55" s="27"/>
    </row>
    <row r="56" spans="4:7" ht="15" x14ac:dyDescent="0.2">
      <c r="D56" s="25"/>
      <c r="E56" s="27"/>
      <c r="F56" s="27"/>
      <c r="G56" s="27"/>
    </row>
    <row r="57" spans="4:7" ht="15" x14ac:dyDescent="0.2">
      <c r="D57" s="25"/>
      <c r="E57" s="27"/>
      <c r="F57" s="27"/>
      <c r="G57" s="27"/>
    </row>
    <row r="58" spans="4:7" ht="15" x14ac:dyDescent="0.2">
      <c r="D58" s="25"/>
      <c r="E58" s="27"/>
      <c r="F58" s="27"/>
      <c r="G58" s="27"/>
    </row>
    <row r="59" spans="4:7" ht="15" x14ac:dyDescent="0.2">
      <c r="D59" s="25"/>
      <c r="E59" s="27"/>
      <c r="F59" s="27"/>
      <c r="G59" s="27"/>
    </row>
  </sheetData>
  <mergeCells count="20">
    <mergeCell ref="E44:G44"/>
    <mergeCell ref="D1:J1"/>
    <mergeCell ref="D2:J2"/>
    <mergeCell ref="D4:D7"/>
    <mergeCell ref="E4:E7"/>
    <mergeCell ref="F4:H4"/>
    <mergeCell ref="I4:I7"/>
    <mergeCell ref="J4:J7"/>
    <mergeCell ref="F5:F7"/>
    <mergeCell ref="G5:G7"/>
    <mergeCell ref="H5:H7"/>
    <mergeCell ref="D28:D31"/>
    <mergeCell ref="E28:E31"/>
    <mergeCell ref="F28:H28"/>
    <mergeCell ref="I28:I31"/>
    <mergeCell ref="J28:J31"/>
    <mergeCell ref="F29:F31"/>
    <mergeCell ref="G29:G31"/>
    <mergeCell ref="H29:H31"/>
    <mergeCell ref="E43:G43"/>
  </mergeCells>
  <printOptions horizontalCentered="1"/>
  <pageMargins left="0.82677165354330717" right="0.82677165354330717" top="0.74803149606299213" bottom="0.35433070866141736" header="0.31496062992125984" footer="0.31496062992125984"/>
  <pageSetup paperSize="9" fitToHeight="0" orientation="landscape" r:id="rId1"/>
  <headerFooter>
    <oddHeader>&amp;C&amp;P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"/>
  <sheetViews>
    <sheetView view="pageBreakPreview" topLeftCell="D1" zoomScale="85" zoomScaleNormal="100" zoomScaleSheetLayoutView="85" workbookViewId="0">
      <selection activeCell="D1" sqref="D1:H1"/>
    </sheetView>
  </sheetViews>
  <sheetFormatPr defaultColWidth="9.140625" defaultRowHeight="12.75" x14ac:dyDescent="0.2"/>
  <cols>
    <col min="1" max="3" width="0" hidden="1" customWidth="1"/>
    <col min="4" max="4" width="44.7109375" style="18" customWidth="1"/>
    <col min="5" max="5" width="21" style="18" customWidth="1"/>
    <col min="6" max="6" width="22.140625" style="18" customWidth="1"/>
    <col min="7" max="7" width="21" style="18" customWidth="1"/>
    <col min="8" max="8" width="17.42578125" style="18" customWidth="1"/>
  </cols>
  <sheetData>
    <row r="1" spans="1:8" ht="28.5" customHeight="1" x14ac:dyDescent="0.2">
      <c r="D1" s="319" t="s">
        <v>643</v>
      </c>
      <c r="E1" s="319"/>
      <c r="F1" s="319"/>
      <c r="G1" s="319"/>
      <c r="H1" s="319"/>
    </row>
    <row r="2" spans="1:8" x14ac:dyDescent="0.2">
      <c r="D2" s="320" t="s">
        <v>644</v>
      </c>
      <c r="E2" s="320"/>
      <c r="F2" s="320"/>
      <c r="G2" s="320"/>
      <c r="H2" s="320"/>
    </row>
    <row r="3" spans="1:8" ht="15" x14ac:dyDescent="0.2">
      <c r="D3" s="2"/>
      <c r="E3" s="15"/>
      <c r="F3" s="15"/>
      <c r="G3" s="81"/>
    </row>
    <row r="4" spans="1:8" x14ac:dyDescent="0.2">
      <c r="D4" s="317"/>
      <c r="E4" s="306" t="s">
        <v>565</v>
      </c>
      <c r="F4" s="318" t="s">
        <v>1</v>
      </c>
      <c r="G4" s="318"/>
      <c r="H4" s="318"/>
    </row>
    <row r="5" spans="1:8" x14ac:dyDescent="0.2">
      <c r="D5" s="317"/>
      <c r="E5" s="306"/>
      <c r="F5" s="306" t="s">
        <v>47</v>
      </c>
      <c r="G5" s="311" t="s">
        <v>12</v>
      </c>
      <c r="H5" s="306" t="s">
        <v>13</v>
      </c>
    </row>
    <row r="6" spans="1:8" x14ac:dyDescent="0.2">
      <c r="D6" s="317"/>
      <c r="E6" s="306"/>
      <c r="F6" s="306"/>
      <c r="G6" s="311"/>
      <c r="H6" s="306"/>
    </row>
    <row r="7" spans="1:8" x14ac:dyDescent="0.2">
      <c r="D7" s="317"/>
      <c r="E7" s="306"/>
      <c r="F7" s="306"/>
      <c r="G7" s="311"/>
      <c r="H7" s="306"/>
    </row>
    <row r="8" spans="1:8" ht="30" customHeight="1" x14ac:dyDescent="0.2">
      <c r="D8" s="317"/>
      <c r="E8" s="306"/>
      <c r="F8" s="306"/>
      <c r="G8" s="311"/>
      <c r="H8" s="306"/>
    </row>
    <row r="9" spans="1:8" ht="25.5" x14ac:dyDescent="0.2">
      <c r="A9" t="s">
        <v>17</v>
      </c>
      <c r="C9" t="s">
        <v>645</v>
      </c>
      <c r="D9" s="41" t="s">
        <v>646</v>
      </c>
      <c r="E9" s="42">
        <v>100</v>
      </c>
      <c r="F9" s="42">
        <v>100</v>
      </c>
      <c r="G9" s="42">
        <v>100</v>
      </c>
      <c r="H9" s="42">
        <v>100</v>
      </c>
    </row>
    <row r="10" spans="1:8" ht="18.75" customHeight="1" x14ac:dyDescent="0.2">
      <c r="A10" t="s">
        <v>20</v>
      </c>
      <c r="C10" t="s">
        <v>647</v>
      </c>
      <c r="D10" s="82" t="s">
        <v>648</v>
      </c>
      <c r="E10" s="42">
        <v>60.2</v>
      </c>
      <c r="F10" s="42">
        <v>98.7</v>
      </c>
      <c r="G10" s="42">
        <v>49.2</v>
      </c>
      <c r="H10" s="42">
        <v>28.5</v>
      </c>
    </row>
    <row r="11" spans="1:8" ht="29.25" customHeight="1" x14ac:dyDescent="0.2">
      <c r="A11" t="s">
        <v>22</v>
      </c>
      <c r="C11" t="s">
        <v>649</v>
      </c>
      <c r="D11" s="52" t="s">
        <v>922</v>
      </c>
      <c r="E11" s="45">
        <v>56.7</v>
      </c>
      <c r="F11" s="45">
        <v>98.7</v>
      </c>
      <c r="G11" s="45">
        <v>45.4</v>
      </c>
      <c r="H11" s="45">
        <v>22.1</v>
      </c>
    </row>
    <row r="12" spans="1:8" ht="16.5" customHeight="1" x14ac:dyDescent="0.2">
      <c r="A12" t="s">
        <v>24</v>
      </c>
      <c r="C12" t="s">
        <v>650</v>
      </c>
      <c r="D12" s="52" t="s">
        <v>348</v>
      </c>
      <c r="E12" s="45">
        <v>3.5</v>
      </c>
      <c r="F12" s="45">
        <v>0</v>
      </c>
      <c r="G12" s="45">
        <v>3.8</v>
      </c>
      <c r="H12" s="45">
        <v>6.4</v>
      </c>
    </row>
    <row r="13" spans="1:8" ht="15" customHeight="1" x14ac:dyDescent="0.2">
      <c r="A13" t="s">
        <v>52</v>
      </c>
      <c r="C13" t="s">
        <v>651</v>
      </c>
      <c r="D13" s="52" t="s">
        <v>350</v>
      </c>
      <c r="E13" s="45">
        <v>0</v>
      </c>
      <c r="F13" s="45" t="s">
        <v>62</v>
      </c>
      <c r="G13" s="45" t="s">
        <v>62</v>
      </c>
      <c r="H13" s="45">
        <v>0</v>
      </c>
    </row>
    <row r="14" spans="1:8" ht="20.25" customHeight="1" x14ac:dyDescent="0.2">
      <c r="A14" t="s">
        <v>55</v>
      </c>
      <c r="C14" t="s">
        <v>652</v>
      </c>
      <c r="D14" s="82" t="s">
        <v>352</v>
      </c>
      <c r="E14" s="42">
        <v>20.2</v>
      </c>
      <c r="F14" s="42">
        <v>0.1</v>
      </c>
      <c r="G14" s="42" t="s">
        <v>62</v>
      </c>
      <c r="H14" s="42">
        <v>37.299999999999997</v>
      </c>
    </row>
    <row r="15" spans="1:8" ht="32.25" customHeight="1" x14ac:dyDescent="0.2">
      <c r="A15" t="s">
        <v>57</v>
      </c>
      <c r="C15" t="s">
        <v>653</v>
      </c>
      <c r="D15" s="52" t="s">
        <v>1060</v>
      </c>
      <c r="E15" s="45">
        <v>6.9</v>
      </c>
      <c r="F15" s="45" t="s">
        <v>1170</v>
      </c>
      <c r="G15" s="45" t="s">
        <v>62</v>
      </c>
      <c r="H15" s="45">
        <v>12.7</v>
      </c>
    </row>
    <row r="16" spans="1:8" ht="17.25" customHeight="1" x14ac:dyDescent="0.2">
      <c r="A16" t="s">
        <v>59</v>
      </c>
      <c r="C16" t="s">
        <v>654</v>
      </c>
      <c r="D16" s="52" t="s">
        <v>356</v>
      </c>
      <c r="E16" s="45">
        <v>11.4</v>
      </c>
      <c r="F16" s="45" t="s">
        <v>1170</v>
      </c>
      <c r="G16" s="45" t="s">
        <v>62</v>
      </c>
      <c r="H16" s="45">
        <v>21.3</v>
      </c>
    </row>
    <row r="17" spans="1:8" ht="15" customHeight="1" x14ac:dyDescent="0.2">
      <c r="A17" t="s">
        <v>63</v>
      </c>
      <c r="C17" t="s">
        <v>655</v>
      </c>
      <c r="D17" s="52" t="s">
        <v>358</v>
      </c>
      <c r="E17" s="45">
        <v>1.4</v>
      </c>
      <c r="F17" s="45" t="s">
        <v>1170</v>
      </c>
      <c r="G17" s="45" t="s">
        <v>62</v>
      </c>
      <c r="H17" s="45">
        <v>2.5</v>
      </c>
    </row>
    <row r="18" spans="1:8" ht="15" customHeight="1" x14ac:dyDescent="0.2">
      <c r="A18" t="s">
        <v>103</v>
      </c>
      <c r="C18" t="s">
        <v>656</v>
      </c>
      <c r="D18" s="52" t="s">
        <v>360</v>
      </c>
      <c r="E18" s="45">
        <v>0.1</v>
      </c>
      <c r="F18" s="45" t="s">
        <v>1170</v>
      </c>
      <c r="G18" s="45" t="s">
        <v>62</v>
      </c>
      <c r="H18" s="45">
        <v>0.1</v>
      </c>
    </row>
    <row r="19" spans="1:8" ht="15" customHeight="1" x14ac:dyDescent="0.2">
      <c r="A19" t="s">
        <v>105</v>
      </c>
      <c r="C19" t="s">
        <v>657</v>
      </c>
      <c r="D19" s="52" t="s">
        <v>362</v>
      </c>
      <c r="E19" s="45">
        <v>0</v>
      </c>
      <c r="F19" s="45" t="s">
        <v>62</v>
      </c>
      <c r="G19" s="45" t="s">
        <v>62</v>
      </c>
      <c r="H19" s="45">
        <v>0</v>
      </c>
    </row>
    <row r="20" spans="1:8" ht="15" customHeight="1" x14ac:dyDescent="0.2">
      <c r="A20" t="s">
        <v>363</v>
      </c>
      <c r="C20" t="s">
        <v>658</v>
      </c>
      <c r="D20" s="52" t="s">
        <v>365</v>
      </c>
      <c r="E20" s="45">
        <v>0.1</v>
      </c>
      <c r="F20" s="45" t="s">
        <v>1170</v>
      </c>
      <c r="G20" s="45" t="s">
        <v>62</v>
      </c>
      <c r="H20" s="45">
        <v>0.2</v>
      </c>
    </row>
    <row r="21" spans="1:8" ht="15" customHeight="1" x14ac:dyDescent="0.2">
      <c r="A21" t="s">
        <v>323</v>
      </c>
      <c r="C21" t="s">
        <v>659</v>
      </c>
      <c r="D21" s="52" t="s">
        <v>367</v>
      </c>
      <c r="E21" s="45">
        <v>0.3</v>
      </c>
      <c r="F21" s="45" t="s">
        <v>62</v>
      </c>
      <c r="G21" s="45" t="s">
        <v>62</v>
      </c>
      <c r="H21" s="45">
        <v>0.5</v>
      </c>
    </row>
    <row r="22" spans="1:8" ht="21" customHeight="1" x14ac:dyDescent="0.2">
      <c r="A22" t="s">
        <v>108</v>
      </c>
      <c r="C22" t="s">
        <v>660</v>
      </c>
      <c r="D22" s="82" t="s">
        <v>369</v>
      </c>
      <c r="E22" s="42">
        <v>0</v>
      </c>
      <c r="F22" s="42">
        <v>0</v>
      </c>
      <c r="G22" s="42" t="s">
        <v>62</v>
      </c>
      <c r="H22" s="42">
        <v>0</v>
      </c>
    </row>
    <row r="23" spans="1:8" ht="30" customHeight="1" x14ac:dyDescent="0.2">
      <c r="A23" t="s">
        <v>324</v>
      </c>
      <c r="C23" t="s">
        <v>661</v>
      </c>
      <c r="D23" s="52" t="s">
        <v>923</v>
      </c>
      <c r="E23" s="45">
        <v>0</v>
      </c>
      <c r="F23" s="45">
        <v>0</v>
      </c>
      <c r="G23" s="45" t="s">
        <v>62</v>
      </c>
      <c r="H23" s="45">
        <v>0</v>
      </c>
    </row>
    <row r="24" spans="1:8" ht="18" customHeight="1" x14ac:dyDescent="0.2">
      <c r="A24" t="s">
        <v>110</v>
      </c>
      <c r="C24" t="s">
        <v>662</v>
      </c>
      <c r="D24" s="52" t="s">
        <v>373</v>
      </c>
      <c r="E24" s="45">
        <v>0</v>
      </c>
      <c r="F24" s="45">
        <v>0</v>
      </c>
      <c r="G24" s="45" t="s">
        <v>62</v>
      </c>
      <c r="H24" s="45">
        <v>0</v>
      </c>
    </row>
    <row r="25" spans="1:8" ht="15" customHeight="1" x14ac:dyDescent="0.2">
      <c r="A25" t="s">
        <v>111</v>
      </c>
      <c r="C25" t="s">
        <v>663</v>
      </c>
      <c r="D25" s="52" t="s">
        <v>375</v>
      </c>
      <c r="E25" s="45">
        <v>0</v>
      </c>
      <c r="F25" s="45">
        <v>0</v>
      </c>
      <c r="G25" s="45" t="s">
        <v>62</v>
      </c>
      <c r="H25" s="45">
        <v>0</v>
      </c>
    </row>
    <row r="26" spans="1:8" ht="22.5" customHeight="1" x14ac:dyDescent="0.2">
      <c r="A26" t="s">
        <v>126</v>
      </c>
      <c r="C26" t="s">
        <v>664</v>
      </c>
      <c r="D26" s="82" t="s">
        <v>377</v>
      </c>
      <c r="E26" s="42">
        <v>0</v>
      </c>
      <c r="F26" s="42" t="s">
        <v>62</v>
      </c>
      <c r="G26" s="42" t="s">
        <v>62</v>
      </c>
      <c r="H26" s="42">
        <v>0</v>
      </c>
    </row>
    <row r="27" spans="1:8" ht="28.5" customHeight="1" x14ac:dyDescent="0.2">
      <c r="A27" t="s">
        <v>128</v>
      </c>
      <c r="C27" t="s">
        <v>665</v>
      </c>
      <c r="D27" s="52" t="s">
        <v>924</v>
      </c>
      <c r="E27" s="45">
        <v>0</v>
      </c>
      <c r="F27" s="45" t="s">
        <v>62</v>
      </c>
      <c r="G27" s="45" t="s">
        <v>62</v>
      </c>
      <c r="H27" s="45">
        <v>0</v>
      </c>
    </row>
    <row r="28" spans="1:8" ht="15" customHeight="1" x14ac:dyDescent="0.2">
      <c r="D28" s="52"/>
      <c r="E28" s="45"/>
      <c r="F28" s="45"/>
      <c r="G28" s="45"/>
      <c r="H28" s="45" t="s">
        <v>1084</v>
      </c>
    </row>
    <row r="29" spans="1:8" x14ac:dyDescent="0.2">
      <c r="D29" s="317"/>
      <c r="E29" s="306" t="s">
        <v>565</v>
      </c>
      <c r="F29" s="318" t="s">
        <v>1</v>
      </c>
      <c r="G29" s="318"/>
      <c r="H29" s="318"/>
    </row>
    <row r="30" spans="1:8" x14ac:dyDescent="0.2">
      <c r="D30" s="317"/>
      <c r="E30" s="306"/>
      <c r="F30" s="306" t="s">
        <v>47</v>
      </c>
      <c r="G30" s="311" t="s">
        <v>12</v>
      </c>
      <c r="H30" s="306" t="s">
        <v>13</v>
      </c>
    </row>
    <row r="31" spans="1:8" x14ac:dyDescent="0.2">
      <c r="D31" s="317"/>
      <c r="E31" s="306"/>
      <c r="F31" s="306"/>
      <c r="G31" s="311"/>
      <c r="H31" s="306"/>
    </row>
    <row r="32" spans="1:8" x14ac:dyDescent="0.2">
      <c r="D32" s="317"/>
      <c r="E32" s="306"/>
      <c r="F32" s="306"/>
      <c r="G32" s="311"/>
      <c r="H32" s="306"/>
    </row>
    <row r="33" spans="1:8" ht="30" customHeight="1" x14ac:dyDescent="0.2">
      <c r="D33" s="317"/>
      <c r="E33" s="306"/>
      <c r="F33" s="306"/>
      <c r="G33" s="311"/>
      <c r="H33" s="306"/>
    </row>
    <row r="34" spans="1:8" x14ac:dyDescent="0.2">
      <c r="A34" t="s">
        <v>133</v>
      </c>
      <c r="C34" t="s">
        <v>666</v>
      </c>
      <c r="D34" s="82" t="s">
        <v>381</v>
      </c>
      <c r="E34" s="42">
        <v>19.5</v>
      </c>
      <c r="F34" s="42">
        <v>1.2</v>
      </c>
      <c r="G34" s="42">
        <v>50.8</v>
      </c>
      <c r="H34" s="42">
        <v>34.1</v>
      </c>
    </row>
    <row r="35" spans="1:8" ht="30" customHeight="1" x14ac:dyDescent="0.2">
      <c r="A35" t="s">
        <v>136</v>
      </c>
      <c r="C35" t="s">
        <v>667</v>
      </c>
      <c r="D35" s="52" t="s">
        <v>925</v>
      </c>
      <c r="E35" s="45">
        <v>7.2</v>
      </c>
      <c r="F35" s="45">
        <v>0.4</v>
      </c>
      <c r="G35" s="45">
        <v>32</v>
      </c>
      <c r="H35" s="45">
        <v>12.4</v>
      </c>
    </row>
    <row r="36" spans="1:8" ht="20.25" customHeight="1" x14ac:dyDescent="0.2">
      <c r="A36" t="s">
        <v>137</v>
      </c>
      <c r="C36" t="s">
        <v>668</v>
      </c>
      <c r="D36" s="52" t="s">
        <v>386</v>
      </c>
      <c r="E36" s="45">
        <v>7.4</v>
      </c>
      <c r="F36" s="45">
        <v>0.4</v>
      </c>
      <c r="G36" s="45">
        <v>2.6</v>
      </c>
      <c r="H36" s="45">
        <v>13.3</v>
      </c>
    </row>
    <row r="37" spans="1:8" ht="15" customHeight="1" x14ac:dyDescent="0.2">
      <c r="A37" t="s">
        <v>140</v>
      </c>
      <c r="C37" t="s">
        <v>669</v>
      </c>
      <c r="D37" s="52" t="s">
        <v>388</v>
      </c>
      <c r="E37" s="45">
        <v>2.8</v>
      </c>
      <c r="F37" s="45">
        <v>0.4</v>
      </c>
      <c r="G37" s="45">
        <v>4.9000000000000004</v>
      </c>
      <c r="H37" s="45">
        <v>4.7</v>
      </c>
    </row>
    <row r="38" spans="1:8" ht="15" customHeight="1" x14ac:dyDescent="0.2">
      <c r="A38" t="s">
        <v>143</v>
      </c>
      <c r="C38" t="s">
        <v>670</v>
      </c>
      <c r="D38" s="52" t="s">
        <v>390</v>
      </c>
      <c r="E38" s="45">
        <v>0.9</v>
      </c>
      <c r="F38" s="45">
        <v>0</v>
      </c>
      <c r="G38" s="45" t="s">
        <v>62</v>
      </c>
      <c r="H38" s="45">
        <v>1.7</v>
      </c>
    </row>
    <row r="39" spans="1:8" ht="15" customHeight="1" x14ac:dyDescent="0.2">
      <c r="A39" t="s">
        <v>146</v>
      </c>
      <c r="C39" t="s">
        <v>671</v>
      </c>
      <c r="D39" s="52" t="s">
        <v>392</v>
      </c>
      <c r="E39" s="45">
        <v>0.5</v>
      </c>
      <c r="F39" s="45">
        <v>0</v>
      </c>
      <c r="G39" s="45">
        <v>11.3</v>
      </c>
      <c r="H39" s="45">
        <v>0.7</v>
      </c>
    </row>
    <row r="40" spans="1:8" ht="15" customHeight="1" x14ac:dyDescent="0.2">
      <c r="A40" t="s">
        <v>326</v>
      </c>
      <c r="C40" t="s">
        <v>672</v>
      </c>
      <c r="D40" s="52" t="s">
        <v>394</v>
      </c>
      <c r="E40" s="45">
        <v>0.3</v>
      </c>
      <c r="F40" s="45" t="s">
        <v>62</v>
      </c>
      <c r="G40" s="45" t="s">
        <v>62</v>
      </c>
      <c r="H40" s="45">
        <v>0.6</v>
      </c>
    </row>
    <row r="41" spans="1:8" ht="15" customHeight="1" x14ac:dyDescent="0.2">
      <c r="A41" t="s">
        <v>149</v>
      </c>
      <c r="C41" t="s">
        <v>673</v>
      </c>
      <c r="D41" s="52" t="s">
        <v>396</v>
      </c>
      <c r="E41" s="45">
        <v>0.4</v>
      </c>
      <c r="F41" s="45">
        <v>0</v>
      </c>
      <c r="G41" s="45" t="s">
        <v>62</v>
      </c>
      <c r="H41" s="45">
        <v>0.7</v>
      </c>
    </row>
    <row r="42" spans="1:8" ht="20.25" customHeight="1" x14ac:dyDescent="0.2">
      <c r="A42" t="s">
        <v>152</v>
      </c>
      <c r="C42" t="s">
        <v>674</v>
      </c>
      <c r="D42" s="83" t="s">
        <v>675</v>
      </c>
      <c r="E42" s="42">
        <v>100</v>
      </c>
      <c r="F42" s="45" t="s">
        <v>62</v>
      </c>
      <c r="G42" s="42">
        <v>100</v>
      </c>
      <c r="H42" s="63" t="s">
        <v>101</v>
      </c>
    </row>
    <row r="43" spans="1:8" ht="31.5" customHeight="1" x14ac:dyDescent="0.2">
      <c r="A43" t="s">
        <v>329</v>
      </c>
      <c r="C43" t="s">
        <v>676</v>
      </c>
      <c r="D43" s="88" t="s">
        <v>677</v>
      </c>
      <c r="E43" s="48" t="s">
        <v>101</v>
      </c>
      <c r="F43" s="47" t="s">
        <v>62</v>
      </c>
      <c r="G43" s="232">
        <v>100</v>
      </c>
      <c r="H43" s="48" t="s">
        <v>101</v>
      </c>
    </row>
  </sheetData>
  <mergeCells count="14">
    <mergeCell ref="D1:H1"/>
    <mergeCell ref="D2:H2"/>
    <mergeCell ref="D4:D8"/>
    <mergeCell ref="E4:E8"/>
    <mergeCell ref="F4:H4"/>
    <mergeCell ref="F5:F8"/>
    <mergeCell ref="G5:G8"/>
    <mergeCell ref="H5:H8"/>
    <mergeCell ref="D29:D33"/>
    <mergeCell ref="E29:E33"/>
    <mergeCell ref="F29:H29"/>
    <mergeCell ref="F30:F33"/>
    <mergeCell ref="G30:G33"/>
    <mergeCell ref="H30:H33"/>
  </mergeCells>
  <printOptions horizontalCentered="1"/>
  <pageMargins left="0.82677165354330717" right="0.82677165354330717" top="0.74803149606299213" bottom="0.35433070866141736" header="0.31496062992125984" footer="0.31496062992125984"/>
  <pageSetup paperSize="9" orientation="landscape" r:id="rId1"/>
  <headerFooter>
    <oddHeader>&amp;C&amp;P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9"/>
  <sheetViews>
    <sheetView view="pageBreakPreview" topLeftCell="D1" zoomScale="85" zoomScaleNormal="100" zoomScaleSheetLayoutView="85" workbookViewId="0">
      <selection activeCell="D1" sqref="D1:H1"/>
    </sheetView>
  </sheetViews>
  <sheetFormatPr defaultColWidth="9.140625" defaultRowHeight="12.75" x14ac:dyDescent="0.2"/>
  <cols>
    <col min="1" max="3" width="0" hidden="1" customWidth="1"/>
    <col min="4" max="4" width="45.7109375" style="18" customWidth="1"/>
    <col min="5" max="5" width="21" style="18" customWidth="1"/>
    <col min="6" max="7" width="21.42578125" style="18" customWidth="1"/>
    <col min="8" max="8" width="21" style="18" customWidth="1"/>
    <col min="9" max="9" width="9.140625" style="18" customWidth="1"/>
    <col min="10" max="16384" width="9.140625" style="18"/>
  </cols>
  <sheetData>
    <row r="1" spans="1:8" x14ac:dyDescent="0.2">
      <c r="D1" s="321" t="s">
        <v>422</v>
      </c>
      <c r="E1" s="321"/>
      <c r="F1" s="321"/>
      <c r="G1" s="321"/>
      <c r="H1" s="321"/>
    </row>
    <row r="2" spans="1:8" x14ac:dyDescent="0.2">
      <c r="D2" s="322" t="s">
        <v>632</v>
      </c>
      <c r="E2" s="322"/>
      <c r="F2" s="322"/>
      <c r="G2" s="322"/>
      <c r="H2" s="322"/>
    </row>
    <row r="3" spans="1:8" x14ac:dyDescent="0.2">
      <c r="D3" s="9"/>
      <c r="E3" s="30"/>
      <c r="F3" s="15"/>
      <c r="G3" s="4"/>
    </row>
    <row r="4" spans="1:8" x14ac:dyDescent="0.2">
      <c r="D4" s="306"/>
      <c r="E4" s="306" t="s">
        <v>423</v>
      </c>
      <c r="F4" s="317" t="s">
        <v>424</v>
      </c>
      <c r="G4" s="317"/>
      <c r="H4" s="317"/>
    </row>
    <row r="5" spans="1:8" ht="52.5" customHeight="1" x14ac:dyDescent="0.2">
      <c r="D5" s="306"/>
      <c r="E5" s="306"/>
      <c r="F5" s="40" t="s">
        <v>47</v>
      </c>
      <c r="G5" s="28" t="s">
        <v>12</v>
      </c>
      <c r="H5" s="35" t="s">
        <v>13</v>
      </c>
    </row>
    <row r="6" spans="1:8" ht="15.75" customHeight="1" x14ac:dyDescent="0.2">
      <c r="A6" t="s">
        <v>17</v>
      </c>
      <c r="C6" t="s">
        <v>425</v>
      </c>
      <c r="D6" s="65" t="s">
        <v>426</v>
      </c>
      <c r="E6" s="66">
        <v>179378</v>
      </c>
      <c r="F6" s="66">
        <v>73654</v>
      </c>
      <c r="G6" s="66">
        <v>26496</v>
      </c>
      <c r="H6" s="66">
        <v>79228</v>
      </c>
    </row>
    <row r="7" spans="1:8" ht="18.75" customHeight="1" x14ac:dyDescent="0.2">
      <c r="A7" t="s">
        <v>20</v>
      </c>
      <c r="C7" t="s">
        <v>427</v>
      </c>
      <c r="D7" s="70" t="s">
        <v>428</v>
      </c>
      <c r="E7" s="66">
        <v>179378</v>
      </c>
      <c r="F7" s="66">
        <v>73654</v>
      </c>
      <c r="G7" s="66">
        <v>26496</v>
      </c>
      <c r="H7" s="66">
        <v>79228</v>
      </c>
    </row>
    <row r="8" spans="1:8" ht="27.75" customHeight="1" x14ac:dyDescent="0.2">
      <c r="A8" t="s">
        <v>22</v>
      </c>
      <c r="C8" t="s">
        <v>429</v>
      </c>
      <c r="D8" s="67" t="s">
        <v>430</v>
      </c>
      <c r="E8" s="122">
        <v>86040</v>
      </c>
      <c r="F8" s="122">
        <v>36117</v>
      </c>
      <c r="G8" s="122">
        <v>13310</v>
      </c>
      <c r="H8" s="122">
        <v>36613</v>
      </c>
    </row>
    <row r="9" spans="1:8" ht="15.75" customHeight="1" x14ac:dyDescent="0.2">
      <c r="A9" t="s">
        <v>24</v>
      </c>
      <c r="C9" t="s">
        <v>431</v>
      </c>
      <c r="D9" s="68" t="s">
        <v>432</v>
      </c>
      <c r="E9" s="122">
        <v>78630</v>
      </c>
      <c r="F9" s="122">
        <v>33449</v>
      </c>
      <c r="G9" s="122">
        <v>12377</v>
      </c>
      <c r="H9" s="122">
        <v>32804</v>
      </c>
    </row>
    <row r="10" spans="1:8" x14ac:dyDescent="0.2">
      <c r="A10" t="s">
        <v>52</v>
      </c>
      <c r="C10" t="s">
        <v>433</v>
      </c>
      <c r="D10" s="67" t="s">
        <v>434</v>
      </c>
      <c r="E10" s="122">
        <v>48296</v>
      </c>
      <c r="F10" s="122">
        <v>21506</v>
      </c>
      <c r="G10" s="122">
        <v>8177</v>
      </c>
      <c r="H10" s="122">
        <v>18613</v>
      </c>
    </row>
    <row r="11" spans="1:8" x14ac:dyDescent="0.2">
      <c r="A11" t="s">
        <v>55</v>
      </c>
      <c r="C11" t="s">
        <v>435</v>
      </c>
      <c r="D11" s="67" t="s">
        <v>436</v>
      </c>
      <c r="E11" s="122">
        <v>45042</v>
      </c>
      <c r="F11" s="122">
        <v>16031</v>
      </c>
      <c r="G11" s="122">
        <v>5009</v>
      </c>
      <c r="H11" s="122">
        <v>24002</v>
      </c>
    </row>
    <row r="12" spans="1:8" ht="21" customHeight="1" x14ac:dyDescent="0.2">
      <c r="A12" t="s">
        <v>57</v>
      </c>
      <c r="C12" t="s">
        <v>437</v>
      </c>
      <c r="D12" s="69" t="s">
        <v>438</v>
      </c>
      <c r="E12" s="120">
        <v>166080</v>
      </c>
      <c r="F12" s="120">
        <v>66990</v>
      </c>
      <c r="G12" s="120">
        <v>20701</v>
      </c>
      <c r="H12" s="120">
        <v>78389</v>
      </c>
    </row>
    <row r="13" spans="1:8" ht="27.75" customHeight="1" x14ac:dyDescent="0.2">
      <c r="A13" t="s">
        <v>59</v>
      </c>
      <c r="C13" t="s">
        <v>439</v>
      </c>
      <c r="D13" s="67" t="s">
        <v>430</v>
      </c>
      <c r="E13" s="122">
        <v>80119</v>
      </c>
      <c r="F13" s="122">
        <v>32672</v>
      </c>
      <c r="G13" s="122">
        <v>10843</v>
      </c>
      <c r="H13" s="122">
        <v>36604</v>
      </c>
    </row>
    <row r="14" spans="1:8" ht="15" customHeight="1" x14ac:dyDescent="0.2">
      <c r="A14" t="s">
        <v>63</v>
      </c>
      <c r="C14" t="s">
        <v>440</v>
      </c>
      <c r="D14" s="68" t="s">
        <v>432</v>
      </c>
      <c r="E14" s="122">
        <v>73624</v>
      </c>
      <c r="F14" s="122">
        <v>30328</v>
      </c>
      <c r="G14" s="122">
        <v>10499</v>
      </c>
      <c r="H14" s="122">
        <v>32797</v>
      </c>
    </row>
    <row r="15" spans="1:8" x14ac:dyDescent="0.2">
      <c r="A15" t="s">
        <v>103</v>
      </c>
      <c r="C15" t="s">
        <v>441</v>
      </c>
      <c r="D15" s="67" t="s">
        <v>434</v>
      </c>
      <c r="E15" s="122">
        <v>42501</v>
      </c>
      <c r="F15" s="122">
        <v>18937</v>
      </c>
      <c r="G15" s="122">
        <v>5749</v>
      </c>
      <c r="H15" s="122">
        <v>17815</v>
      </c>
    </row>
    <row r="16" spans="1:8" x14ac:dyDescent="0.2">
      <c r="A16" t="s">
        <v>105</v>
      </c>
      <c r="C16" t="s">
        <v>442</v>
      </c>
      <c r="D16" s="68" t="s">
        <v>443</v>
      </c>
      <c r="E16" s="122">
        <v>8101</v>
      </c>
      <c r="F16" s="122">
        <v>5194</v>
      </c>
      <c r="G16" s="122">
        <v>965</v>
      </c>
      <c r="H16" s="122">
        <v>1942</v>
      </c>
    </row>
    <row r="17" spans="1:8" x14ac:dyDescent="0.2">
      <c r="A17" t="s">
        <v>363</v>
      </c>
      <c r="C17" t="s">
        <v>444</v>
      </c>
      <c r="D17" s="67" t="s">
        <v>436</v>
      </c>
      <c r="E17" s="122">
        <v>43460</v>
      </c>
      <c r="F17" s="122">
        <v>15381</v>
      </c>
      <c r="G17" s="122">
        <v>4109</v>
      </c>
      <c r="H17" s="122">
        <v>23970</v>
      </c>
    </row>
    <row r="18" spans="1:8" ht="18.75" customHeight="1" x14ac:dyDescent="0.2">
      <c r="A18" t="s">
        <v>323</v>
      </c>
      <c r="C18" t="s">
        <v>445</v>
      </c>
      <c r="D18" s="70" t="s">
        <v>446</v>
      </c>
      <c r="E18" s="120">
        <v>13298</v>
      </c>
      <c r="F18" s="120">
        <v>6664</v>
      </c>
      <c r="G18" s="120">
        <v>5795</v>
      </c>
      <c r="H18" s="120">
        <v>839</v>
      </c>
    </row>
    <row r="19" spans="1:8" ht="29.25" customHeight="1" x14ac:dyDescent="0.2">
      <c r="A19" t="s">
        <v>108</v>
      </c>
      <c r="C19" t="s">
        <v>447</v>
      </c>
      <c r="D19" s="67" t="s">
        <v>430</v>
      </c>
      <c r="E19" s="122">
        <v>5921</v>
      </c>
      <c r="F19" s="122">
        <v>3445</v>
      </c>
      <c r="G19" s="122">
        <v>2467</v>
      </c>
      <c r="H19" s="122">
        <v>9</v>
      </c>
    </row>
    <row r="20" spans="1:8" ht="15" customHeight="1" x14ac:dyDescent="0.2">
      <c r="A20" t="s">
        <v>324</v>
      </c>
      <c r="C20" t="s">
        <v>448</v>
      </c>
      <c r="D20" s="68" t="s">
        <v>432</v>
      </c>
      <c r="E20" s="122">
        <v>5006</v>
      </c>
      <c r="F20" s="122">
        <v>3121</v>
      </c>
      <c r="G20" s="122">
        <v>1878</v>
      </c>
      <c r="H20" s="122">
        <v>7</v>
      </c>
    </row>
    <row r="21" spans="1:8" x14ac:dyDescent="0.2">
      <c r="A21" t="s">
        <v>110</v>
      </c>
      <c r="C21" t="s">
        <v>449</v>
      </c>
      <c r="D21" s="67" t="s">
        <v>434</v>
      </c>
      <c r="E21" s="122">
        <v>5795</v>
      </c>
      <c r="F21" s="122">
        <v>2569</v>
      </c>
      <c r="G21" s="122">
        <v>2428</v>
      </c>
      <c r="H21" s="122">
        <v>798</v>
      </c>
    </row>
    <row r="22" spans="1:8" x14ac:dyDescent="0.2">
      <c r="A22" t="s">
        <v>111</v>
      </c>
      <c r="C22" t="s">
        <v>450</v>
      </c>
      <c r="D22" s="67" t="s">
        <v>436</v>
      </c>
      <c r="E22" s="122">
        <v>1582</v>
      </c>
      <c r="F22" s="122">
        <v>650</v>
      </c>
      <c r="G22" s="122">
        <v>900</v>
      </c>
      <c r="H22" s="122">
        <v>32</v>
      </c>
    </row>
    <row r="23" spans="1:8" ht="15.75" customHeight="1" x14ac:dyDescent="0.2">
      <c r="A23" t="s">
        <v>123</v>
      </c>
      <c r="C23" t="s">
        <v>451</v>
      </c>
      <c r="D23" s="71" t="s">
        <v>452</v>
      </c>
      <c r="E23" s="120">
        <v>210422</v>
      </c>
      <c r="F23" s="120">
        <v>125821</v>
      </c>
      <c r="G23" s="120">
        <v>5842</v>
      </c>
      <c r="H23" s="120">
        <v>78759</v>
      </c>
    </row>
    <row r="24" spans="1:8" ht="29.25" customHeight="1" x14ac:dyDescent="0.2">
      <c r="A24" t="s">
        <v>384</v>
      </c>
      <c r="C24" t="s">
        <v>453</v>
      </c>
      <c r="D24" s="72" t="s">
        <v>430</v>
      </c>
      <c r="E24" s="122">
        <v>23587</v>
      </c>
      <c r="F24" s="122">
        <v>4238</v>
      </c>
      <c r="G24" s="122">
        <v>1278</v>
      </c>
      <c r="H24" s="122">
        <v>18071</v>
      </c>
    </row>
    <row r="25" spans="1:8" ht="17.25" customHeight="1" x14ac:dyDescent="0.2">
      <c r="A25" t="s">
        <v>325</v>
      </c>
      <c r="C25" t="s">
        <v>454</v>
      </c>
      <c r="D25" s="67" t="s">
        <v>455</v>
      </c>
      <c r="E25" s="122" t="s">
        <v>101</v>
      </c>
      <c r="F25" s="122">
        <v>4227</v>
      </c>
      <c r="G25" s="122">
        <v>1101</v>
      </c>
      <c r="H25" s="122" t="s">
        <v>101</v>
      </c>
    </row>
    <row r="26" spans="1:8" x14ac:dyDescent="0.2">
      <c r="A26" t="s">
        <v>126</v>
      </c>
      <c r="C26" t="s">
        <v>456</v>
      </c>
      <c r="D26" s="68" t="s">
        <v>457</v>
      </c>
      <c r="E26" s="122">
        <v>11405</v>
      </c>
      <c r="F26" s="122">
        <v>3543</v>
      </c>
      <c r="G26" s="122">
        <v>749</v>
      </c>
      <c r="H26" s="122">
        <v>7113</v>
      </c>
    </row>
    <row r="27" spans="1:8" x14ac:dyDescent="0.2">
      <c r="A27" t="s">
        <v>128</v>
      </c>
      <c r="C27" t="s">
        <v>458</v>
      </c>
      <c r="D27" s="72" t="s">
        <v>459</v>
      </c>
      <c r="E27" s="122">
        <v>186835</v>
      </c>
      <c r="F27" s="122">
        <v>121583</v>
      </c>
      <c r="G27" s="122">
        <v>4564</v>
      </c>
      <c r="H27" s="122">
        <v>60688</v>
      </c>
    </row>
    <row r="28" spans="1:8" ht="30" customHeight="1" x14ac:dyDescent="0.2">
      <c r="A28" t="s">
        <v>129</v>
      </c>
      <c r="C28" t="s">
        <v>460</v>
      </c>
      <c r="D28" s="67" t="s">
        <v>461</v>
      </c>
      <c r="E28" s="122">
        <v>102684</v>
      </c>
      <c r="F28" s="122">
        <v>64744</v>
      </c>
      <c r="G28" s="122">
        <v>2477</v>
      </c>
      <c r="H28" s="122">
        <v>35463</v>
      </c>
    </row>
    <row r="29" spans="1:8" ht="15.75" customHeight="1" x14ac:dyDescent="0.2">
      <c r="A29" t="s">
        <v>130</v>
      </c>
      <c r="C29" t="s">
        <v>462</v>
      </c>
      <c r="D29" s="67" t="s">
        <v>463</v>
      </c>
      <c r="E29" s="122">
        <v>84084</v>
      </c>
      <c r="F29" s="122">
        <v>56800</v>
      </c>
      <c r="G29" s="122">
        <v>2059</v>
      </c>
      <c r="H29" s="122">
        <v>25225</v>
      </c>
    </row>
    <row r="30" spans="1:8" ht="15.75" customHeight="1" x14ac:dyDescent="0.2">
      <c r="D30" s="67"/>
      <c r="E30" s="122"/>
      <c r="F30" s="122"/>
      <c r="G30" s="122"/>
      <c r="H30" s="122" t="s">
        <v>1084</v>
      </c>
    </row>
    <row r="31" spans="1:8" x14ac:dyDescent="0.2">
      <c r="D31" s="306"/>
      <c r="E31" s="306" t="s">
        <v>423</v>
      </c>
      <c r="F31" s="317" t="s">
        <v>424</v>
      </c>
      <c r="G31" s="317"/>
      <c r="H31" s="317"/>
    </row>
    <row r="32" spans="1:8" ht="52.5" customHeight="1" x14ac:dyDescent="0.2">
      <c r="D32" s="306"/>
      <c r="E32" s="306"/>
      <c r="F32" s="217" t="s">
        <v>47</v>
      </c>
      <c r="G32" s="218" t="s">
        <v>12</v>
      </c>
      <c r="H32" s="216" t="s">
        <v>13</v>
      </c>
    </row>
    <row r="33" spans="1:8" ht="16.5" customHeight="1" x14ac:dyDescent="0.2">
      <c r="A33" t="s">
        <v>133</v>
      </c>
      <c r="C33" t="s">
        <v>464</v>
      </c>
      <c r="D33" s="79" t="s">
        <v>465</v>
      </c>
      <c r="E33" s="120">
        <v>120756</v>
      </c>
      <c r="F33" s="120">
        <v>7154</v>
      </c>
      <c r="G33" s="120">
        <v>14817</v>
      </c>
      <c r="H33" s="120">
        <v>98785</v>
      </c>
    </row>
    <row r="34" spans="1:8" ht="18" customHeight="1" x14ac:dyDescent="0.2">
      <c r="A34" t="s">
        <v>136</v>
      </c>
      <c r="C34" t="s">
        <v>466</v>
      </c>
      <c r="D34" s="69" t="s">
        <v>467</v>
      </c>
      <c r="E34" s="120">
        <v>93518</v>
      </c>
      <c r="F34" s="120">
        <v>6923</v>
      </c>
      <c r="G34" s="120">
        <v>14119</v>
      </c>
      <c r="H34" s="120">
        <v>72476</v>
      </c>
    </row>
    <row r="35" spans="1:8" ht="29.25" customHeight="1" x14ac:dyDescent="0.2">
      <c r="A35" t="s">
        <v>137</v>
      </c>
      <c r="C35" t="s">
        <v>468</v>
      </c>
      <c r="D35" s="67" t="s">
        <v>430</v>
      </c>
      <c r="E35" s="122">
        <v>53141</v>
      </c>
      <c r="F35" s="122">
        <v>4503</v>
      </c>
      <c r="G35" s="122">
        <v>7891</v>
      </c>
      <c r="H35" s="122">
        <v>40747</v>
      </c>
    </row>
    <row r="36" spans="1:8" ht="16.5" customHeight="1" x14ac:dyDescent="0.2">
      <c r="A36" t="s">
        <v>140</v>
      </c>
      <c r="C36" t="s">
        <v>469</v>
      </c>
      <c r="D36" s="68" t="s">
        <v>470</v>
      </c>
      <c r="E36" s="122">
        <v>41781</v>
      </c>
      <c r="F36" s="122">
        <v>3370</v>
      </c>
      <c r="G36" s="122">
        <v>7132</v>
      </c>
      <c r="H36" s="122">
        <v>31279</v>
      </c>
    </row>
    <row r="37" spans="1:8" x14ac:dyDescent="0.2">
      <c r="A37" t="s">
        <v>143</v>
      </c>
      <c r="C37" t="s">
        <v>471</v>
      </c>
      <c r="D37" s="67" t="s">
        <v>459</v>
      </c>
      <c r="E37" s="122">
        <v>40377</v>
      </c>
      <c r="F37" s="122">
        <v>2420</v>
      </c>
      <c r="G37" s="122">
        <v>6228</v>
      </c>
      <c r="H37" s="122">
        <v>31729</v>
      </c>
    </row>
    <row r="38" spans="1:8" x14ac:dyDescent="0.2">
      <c r="C38" t="s">
        <v>158</v>
      </c>
      <c r="D38" s="67" t="s">
        <v>472</v>
      </c>
      <c r="E38" s="122"/>
      <c r="F38" s="122"/>
      <c r="G38" s="122"/>
      <c r="H38" s="122"/>
    </row>
    <row r="39" spans="1:8" x14ac:dyDescent="0.2">
      <c r="A39" t="s">
        <v>146</v>
      </c>
      <c r="C39" t="s">
        <v>473</v>
      </c>
      <c r="D39" s="68" t="s">
        <v>474</v>
      </c>
      <c r="E39" s="122" t="s">
        <v>101</v>
      </c>
      <c r="F39" s="122">
        <v>401</v>
      </c>
      <c r="G39" s="122">
        <v>1270</v>
      </c>
      <c r="H39" s="122" t="s">
        <v>101</v>
      </c>
    </row>
    <row r="40" spans="1:8" x14ac:dyDescent="0.2">
      <c r="A40" t="s">
        <v>326</v>
      </c>
      <c r="C40" t="s">
        <v>475</v>
      </c>
      <c r="D40" s="118" t="s">
        <v>476</v>
      </c>
      <c r="E40" s="122" t="s">
        <v>101</v>
      </c>
      <c r="F40" s="122">
        <v>3460</v>
      </c>
      <c r="G40" s="122">
        <v>2870</v>
      </c>
      <c r="H40" s="122" t="s">
        <v>101</v>
      </c>
    </row>
    <row r="41" spans="1:8" x14ac:dyDescent="0.2">
      <c r="A41" t="s">
        <v>149</v>
      </c>
      <c r="C41" t="s">
        <v>477</v>
      </c>
      <c r="D41" s="68" t="s">
        <v>478</v>
      </c>
      <c r="E41" s="122" t="s">
        <v>101</v>
      </c>
      <c r="F41" s="122">
        <v>1389</v>
      </c>
      <c r="G41" s="122">
        <v>1410</v>
      </c>
      <c r="H41" s="122" t="s">
        <v>101</v>
      </c>
    </row>
    <row r="42" spans="1:8" ht="25.5" x14ac:dyDescent="0.2">
      <c r="A42" t="s">
        <v>152</v>
      </c>
      <c r="C42" t="s">
        <v>479</v>
      </c>
      <c r="D42" s="68" t="s">
        <v>480</v>
      </c>
      <c r="E42" s="122" t="s">
        <v>101</v>
      </c>
      <c r="F42" s="122">
        <v>1673</v>
      </c>
      <c r="G42" s="122">
        <v>8436</v>
      </c>
      <c r="H42" s="122" t="s">
        <v>101</v>
      </c>
    </row>
    <row r="43" spans="1:8" x14ac:dyDescent="0.2">
      <c r="A43" t="s">
        <v>155</v>
      </c>
      <c r="C43" t="s">
        <v>481</v>
      </c>
      <c r="D43" s="68" t="s">
        <v>482</v>
      </c>
      <c r="E43" s="122" t="s">
        <v>101</v>
      </c>
      <c r="F43" s="122" t="s">
        <v>62</v>
      </c>
      <c r="G43" s="122">
        <v>133</v>
      </c>
      <c r="H43" s="122" t="s">
        <v>101</v>
      </c>
    </row>
    <row r="44" spans="1:8" ht="15" customHeight="1" x14ac:dyDescent="0.2">
      <c r="A44" t="s">
        <v>328</v>
      </c>
      <c r="C44" t="s">
        <v>483</v>
      </c>
      <c r="D44" s="69" t="s">
        <v>484</v>
      </c>
      <c r="E44" s="120">
        <v>27238</v>
      </c>
      <c r="F44" s="120">
        <v>231</v>
      </c>
      <c r="G44" s="120">
        <v>698</v>
      </c>
      <c r="H44" s="120">
        <v>26309</v>
      </c>
    </row>
    <row r="45" spans="1:8" ht="29.25" customHeight="1" x14ac:dyDescent="0.2">
      <c r="A45" t="s">
        <v>159</v>
      </c>
      <c r="C45" t="s">
        <v>485</v>
      </c>
      <c r="D45" s="67" t="s">
        <v>430</v>
      </c>
      <c r="E45" s="123">
        <v>16680</v>
      </c>
      <c r="F45" s="122" t="s">
        <v>1170</v>
      </c>
      <c r="G45" s="122" t="s">
        <v>1170</v>
      </c>
      <c r="H45" s="123">
        <v>16035</v>
      </c>
    </row>
    <row r="46" spans="1:8" ht="16.5" customHeight="1" x14ac:dyDescent="0.2">
      <c r="A46" t="s">
        <v>329</v>
      </c>
      <c r="C46" t="s">
        <v>486</v>
      </c>
      <c r="D46" s="68" t="s">
        <v>487</v>
      </c>
      <c r="E46" s="122">
        <v>13513</v>
      </c>
      <c r="F46" s="122">
        <v>159</v>
      </c>
      <c r="G46" s="122">
        <v>426</v>
      </c>
      <c r="H46" s="122">
        <v>12928</v>
      </c>
    </row>
    <row r="47" spans="1:8" x14ac:dyDescent="0.2">
      <c r="A47" t="s">
        <v>162</v>
      </c>
      <c r="C47" t="s">
        <v>488</v>
      </c>
      <c r="D47" s="67" t="s">
        <v>459</v>
      </c>
      <c r="E47" s="122">
        <v>10558</v>
      </c>
      <c r="F47" s="122" t="s">
        <v>1170</v>
      </c>
      <c r="G47" s="122" t="s">
        <v>1170</v>
      </c>
      <c r="H47" s="122">
        <v>10274</v>
      </c>
    </row>
    <row r="48" spans="1:8" ht="17.25" customHeight="1" x14ac:dyDescent="0.2">
      <c r="A48" t="s">
        <v>331</v>
      </c>
      <c r="C48" t="s">
        <v>489</v>
      </c>
      <c r="D48" s="79" t="s">
        <v>490</v>
      </c>
      <c r="E48" s="120">
        <v>10421616</v>
      </c>
      <c r="F48" s="120">
        <v>8823705</v>
      </c>
      <c r="G48" s="120">
        <v>142228</v>
      </c>
      <c r="H48" s="120">
        <v>1455683</v>
      </c>
    </row>
    <row r="49" spans="1:8" ht="18" customHeight="1" x14ac:dyDescent="0.2">
      <c r="A49" t="s">
        <v>165</v>
      </c>
      <c r="C49" t="s">
        <v>491</v>
      </c>
      <c r="D49" s="69" t="s">
        <v>492</v>
      </c>
      <c r="E49" s="120">
        <v>10379625</v>
      </c>
      <c r="F49" s="120">
        <v>8795199</v>
      </c>
      <c r="G49" s="120">
        <v>129131</v>
      </c>
      <c r="H49" s="120">
        <v>1455295</v>
      </c>
    </row>
    <row r="50" spans="1:8" x14ac:dyDescent="0.2">
      <c r="C50" t="s">
        <v>158</v>
      </c>
      <c r="D50" s="73" t="s">
        <v>45</v>
      </c>
      <c r="E50" s="122"/>
      <c r="F50" s="122"/>
      <c r="G50" s="122"/>
      <c r="H50" s="122"/>
    </row>
    <row r="51" spans="1:8" ht="16.5" customHeight="1" x14ac:dyDescent="0.2">
      <c r="A51" t="s">
        <v>168</v>
      </c>
      <c r="C51" t="s">
        <v>493</v>
      </c>
      <c r="D51" s="74" t="s">
        <v>494</v>
      </c>
      <c r="E51" s="120">
        <v>8414596</v>
      </c>
      <c r="F51" s="120">
        <v>7180635</v>
      </c>
      <c r="G51" s="120">
        <v>90855</v>
      </c>
      <c r="H51" s="120">
        <v>1143106</v>
      </c>
    </row>
    <row r="52" spans="1:8" ht="28.5" customHeight="1" x14ac:dyDescent="0.2">
      <c r="A52" t="s">
        <v>171</v>
      </c>
      <c r="C52" t="s">
        <v>495</v>
      </c>
      <c r="D52" s="104" t="s">
        <v>496</v>
      </c>
      <c r="E52" s="122">
        <v>1600205</v>
      </c>
      <c r="F52" s="122">
        <v>700780</v>
      </c>
      <c r="G52" s="122">
        <v>56472</v>
      </c>
      <c r="H52" s="122">
        <v>842953</v>
      </c>
    </row>
    <row r="53" spans="1:8" ht="15.75" customHeight="1" x14ac:dyDescent="0.2">
      <c r="A53" t="s">
        <v>333</v>
      </c>
      <c r="C53" t="s">
        <v>497</v>
      </c>
      <c r="D53" s="104" t="s">
        <v>498</v>
      </c>
      <c r="E53" s="122">
        <v>120770</v>
      </c>
      <c r="F53" s="122">
        <v>41451</v>
      </c>
      <c r="G53" s="122">
        <v>1644</v>
      </c>
      <c r="H53" s="122">
        <v>77675</v>
      </c>
    </row>
    <row r="54" spans="1:8" x14ac:dyDescent="0.2">
      <c r="A54" t="s">
        <v>174</v>
      </c>
      <c r="C54" t="s">
        <v>499</v>
      </c>
      <c r="D54" s="104" t="s">
        <v>500</v>
      </c>
      <c r="E54" s="122">
        <v>6693621</v>
      </c>
      <c r="F54" s="122">
        <v>6438404</v>
      </c>
      <c r="G54" s="122">
        <v>32739</v>
      </c>
      <c r="H54" s="122">
        <v>222478</v>
      </c>
    </row>
    <row r="55" spans="1:8" ht="18.75" customHeight="1" x14ac:dyDescent="0.2">
      <c r="A55" t="s">
        <v>177</v>
      </c>
      <c r="C55" t="s">
        <v>501</v>
      </c>
      <c r="D55" s="75" t="s">
        <v>502</v>
      </c>
      <c r="E55" s="120">
        <v>1520773</v>
      </c>
      <c r="F55" s="120">
        <v>449861</v>
      </c>
      <c r="G55" s="120">
        <v>74301</v>
      </c>
      <c r="H55" s="120">
        <v>996611</v>
      </c>
    </row>
    <row r="56" spans="1:8" ht="27.75" customHeight="1" x14ac:dyDescent="0.2">
      <c r="A56" t="s">
        <v>179</v>
      </c>
      <c r="C56" t="s">
        <v>503</v>
      </c>
      <c r="D56" s="68" t="s">
        <v>504</v>
      </c>
      <c r="E56" s="122">
        <v>1046698</v>
      </c>
      <c r="F56" s="122">
        <v>200516</v>
      </c>
      <c r="G56" s="122">
        <v>55420</v>
      </c>
      <c r="H56" s="122">
        <v>790762</v>
      </c>
    </row>
    <row r="57" spans="1:8" ht="15" customHeight="1" x14ac:dyDescent="0.2">
      <c r="A57" t="s">
        <v>180</v>
      </c>
      <c r="C57" t="s">
        <v>505</v>
      </c>
      <c r="D57" s="76" t="s">
        <v>506</v>
      </c>
      <c r="E57" s="122" t="s">
        <v>101</v>
      </c>
      <c r="F57" s="122">
        <v>93275</v>
      </c>
      <c r="G57" s="122">
        <v>39289</v>
      </c>
      <c r="H57" s="122" t="s">
        <v>101</v>
      </c>
    </row>
    <row r="58" spans="1:8" x14ac:dyDescent="0.2">
      <c r="A58" t="s">
        <v>181</v>
      </c>
      <c r="C58" t="s">
        <v>507</v>
      </c>
      <c r="D58" s="68" t="s">
        <v>498</v>
      </c>
      <c r="E58" s="122">
        <v>73979</v>
      </c>
      <c r="F58" s="122">
        <v>17</v>
      </c>
      <c r="G58" s="122">
        <v>1536</v>
      </c>
      <c r="H58" s="122">
        <v>72426</v>
      </c>
    </row>
    <row r="59" spans="1:8" x14ac:dyDescent="0.2">
      <c r="A59" t="s">
        <v>184</v>
      </c>
      <c r="C59" t="s">
        <v>508</v>
      </c>
      <c r="D59" s="68" t="s">
        <v>500</v>
      </c>
      <c r="E59" s="122">
        <v>400096</v>
      </c>
      <c r="F59" s="122">
        <v>249328</v>
      </c>
      <c r="G59" s="122">
        <v>17345</v>
      </c>
      <c r="H59" s="122">
        <v>133423</v>
      </c>
    </row>
    <row r="60" spans="1:8" ht="18.75" customHeight="1" x14ac:dyDescent="0.2">
      <c r="A60" t="s">
        <v>334</v>
      </c>
      <c r="C60" t="s">
        <v>509</v>
      </c>
      <c r="D60" s="75" t="s">
        <v>510</v>
      </c>
      <c r="E60" s="120">
        <v>6893823</v>
      </c>
      <c r="F60" s="120">
        <v>6730774</v>
      </c>
      <c r="G60" s="120">
        <v>16554</v>
      </c>
      <c r="H60" s="120">
        <v>146495</v>
      </c>
    </row>
    <row r="61" spans="1:8" ht="30" customHeight="1" x14ac:dyDescent="0.2">
      <c r="A61" t="s">
        <v>187</v>
      </c>
      <c r="C61" t="s">
        <v>511</v>
      </c>
      <c r="D61" s="68" t="s">
        <v>504</v>
      </c>
      <c r="E61" s="122">
        <v>553507</v>
      </c>
      <c r="F61" s="122">
        <v>500264</v>
      </c>
      <c r="G61" s="122">
        <v>1052</v>
      </c>
      <c r="H61" s="122">
        <v>52191</v>
      </c>
    </row>
    <row r="62" spans="1:8" ht="16.5" customHeight="1" x14ac:dyDescent="0.2">
      <c r="A62" t="s">
        <v>335</v>
      </c>
      <c r="C62" t="s">
        <v>512</v>
      </c>
      <c r="D62" s="68" t="s">
        <v>498</v>
      </c>
      <c r="E62" s="122">
        <v>46791</v>
      </c>
      <c r="F62" s="122">
        <v>41434</v>
      </c>
      <c r="G62" s="122">
        <v>108</v>
      </c>
      <c r="H62" s="122">
        <v>5249</v>
      </c>
    </row>
    <row r="63" spans="1:8" x14ac:dyDescent="0.2">
      <c r="A63" t="s">
        <v>190</v>
      </c>
      <c r="C63" t="s">
        <v>513</v>
      </c>
      <c r="D63" s="68" t="s">
        <v>514</v>
      </c>
      <c r="E63" s="122">
        <v>6293525</v>
      </c>
      <c r="F63" s="122">
        <v>6189076</v>
      </c>
      <c r="G63" s="122">
        <v>15394</v>
      </c>
      <c r="H63" s="122">
        <v>89055</v>
      </c>
    </row>
    <row r="64" spans="1:8" x14ac:dyDescent="0.2">
      <c r="A64" t="s">
        <v>193</v>
      </c>
      <c r="C64" t="s">
        <v>515</v>
      </c>
      <c r="D64" s="76" t="s">
        <v>516</v>
      </c>
      <c r="E64" s="122">
        <v>5895580</v>
      </c>
      <c r="F64" s="122">
        <v>5810783</v>
      </c>
      <c r="G64" s="122">
        <v>13494</v>
      </c>
      <c r="H64" s="122">
        <v>71303</v>
      </c>
    </row>
    <row r="65" spans="1:8" ht="15.75" customHeight="1" x14ac:dyDescent="0.2">
      <c r="A65" t="s">
        <v>194</v>
      </c>
      <c r="C65" t="s">
        <v>517</v>
      </c>
      <c r="D65" s="77" t="s">
        <v>518</v>
      </c>
      <c r="E65" s="120">
        <v>203011</v>
      </c>
      <c r="F65" s="120">
        <v>1000</v>
      </c>
      <c r="G65" s="120">
        <v>6023</v>
      </c>
      <c r="H65" s="120">
        <v>195988</v>
      </c>
    </row>
    <row r="66" spans="1:8" ht="15.75" customHeight="1" x14ac:dyDescent="0.2">
      <c r="A66" t="s">
        <v>197</v>
      </c>
      <c r="C66" t="s">
        <v>519</v>
      </c>
      <c r="D66" s="77" t="s">
        <v>520</v>
      </c>
      <c r="E66" s="120">
        <v>137449</v>
      </c>
      <c r="F66" s="120">
        <v>3776</v>
      </c>
      <c r="G66" s="120">
        <v>31691</v>
      </c>
      <c r="H66" s="120">
        <v>101982</v>
      </c>
    </row>
    <row r="67" spans="1:8" ht="15.75" customHeight="1" x14ac:dyDescent="0.2">
      <c r="A67" t="s">
        <v>200</v>
      </c>
      <c r="C67" t="s">
        <v>521</v>
      </c>
      <c r="D67" s="77" t="s">
        <v>522</v>
      </c>
      <c r="E67" s="120">
        <v>1623080</v>
      </c>
      <c r="F67" s="120">
        <v>1609788</v>
      </c>
      <c r="G67" s="120">
        <v>524</v>
      </c>
      <c r="H67" s="120">
        <v>12768</v>
      </c>
    </row>
    <row r="68" spans="1:8" ht="15.75" customHeight="1" x14ac:dyDescent="0.2">
      <c r="A68" t="s">
        <v>336</v>
      </c>
      <c r="C68" t="s">
        <v>523</v>
      </c>
      <c r="D68" s="77" t="s">
        <v>524</v>
      </c>
      <c r="E68" s="120">
        <v>1489</v>
      </c>
      <c r="F68" s="120" t="s">
        <v>62</v>
      </c>
      <c r="G68" s="120">
        <v>38</v>
      </c>
      <c r="H68" s="120">
        <v>1451</v>
      </c>
    </row>
    <row r="69" spans="1:8" ht="19.5" customHeight="1" x14ac:dyDescent="0.2">
      <c r="A69" t="s">
        <v>203</v>
      </c>
      <c r="C69" t="s">
        <v>525</v>
      </c>
      <c r="D69" s="69" t="s">
        <v>526</v>
      </c>
      <c r="E69" s="120">
        <v>41991</v>
      </c>
      <c r="F69" s="120">
        <v>28506</v>
      </c>
      <c r="G69" s="120">
        <v>13097</v>
      </c>
      <c r="H69" s="120">
        <v>388</v>
      </c>
    </row>
    <row r="70" spans="1:8" x14ac:dyDescent="0.2">
      <c r="A70" t="s">
        <v>206</v>
      </c>
      <c r="C70" t="s">
        <v>527</v>
      </c>
      <c r="D70" s="78" t="s">
        <v>528</v>
      </c>
      <c r="E70" s="122">
        <v>41876</v>
      </c>
      <c r="F70" s="122" t="s">
        <v>1170</v>
      </c>
      <c r="G70" s="122" t="s">
        <v>1170</v>
      </c>
      <c r="H70" s="122">
        <v>326</v>
      </c>
    </row>
    <row r="71" spans="1:8" x14ac:dyDescent="0.2">
      <c r="A71" t="s">
        <v>209</v>
      </c>
      <c r="C71" t="s">
        <v>529</v>
      </c>
      <c r="D71" s="78" t="s">
        <v>530</v>
      </c>
      <c r="E71" s="122">
        <v>60</v>
      </c>
      <c r="F71" s="122" t="s">
        <v>62</v>
      </c>
      <c r="G71" s="122" t="s">
        <v>62</v>
      </c>
      <c r="H71" s="122">
        <v>60</v>
      </c>
    </row>
    <row r="72" spans="1:8" x14ac:dyDescent="0.2">
      <c r="A72" t="s">
        <v>212</v>
      </c>
      <c r="C72" t="s">
        <v>531</v>
      </c>
      <c r="D72" s="78" t="s">
        <v>532</v>
      </c>
      <c r="E72" s="122">
        <v>55</v>
      </c>
      <c r="F72" s="122" t="s">
        <v>1170</v>
      </c>
      <c r="G72" s="122" t="s">
        <v>1170</v>
      </c>
      <c r="H72" s="122" t="s">
        <v>1170</v>
      </c>
    </row>
    <row r="73" spans="1:8" ht="16.5" customHeight="1" x14ac:dyDescent="0.2">
      <c r="A73" t="s">
        <v>215</v>
      </c>
      <c r="C73" t="s">
        <v>533</v>
      </c>
      <c r="D73" s="79" t="s">
        <v>534</v>
      </c>
      <c r="E73" s="120">
        <v>4521</v>
      </c>
      <c r="F73" s="120">
        <v>789</v>
      </c>
      <c r="G73" s="120">
        <v>885</v>
      </c>
      <c r="H73" s="120">
        <v>2847</v>
      </c>
    </row>
    <row r="74" spans="1:8" ht="17.25" customHeight="1" x14ac:dyDescent="0.2">
      <c r="C74" t="s">
        <v>158</v>
      </c>
      <c r="D74" s="72" t="s">
        <v>45</v>
      </c>
      <c r="E74" s="122"/>
      <c r="F74" s="122"/>
      <c r="G74" s="122"/>
      <c r="H74" s="122"/>
    </row>
    <row r="75" spans="1:8" x14ac:dyDescent="0.2">
      <c r="A75" t="s">
        <v>218</v>
      </c>
      <c r="C75" t="s">
        <v>535</v>
      </c>
      <c r="D75" s="72" t="s">
        <v>536</v>
      </c>
      <c r="E75" s="122">
        <v>3200</v>
      </c>
      <c r="F75" s="122">
        <v>555</v>
      </c>
      <c r="G75" s="122">
        <v>524</v>
      </c>
      <c r="H75" s="122">
        <v>2121</v>
      </c>
    </row>
    <row r="76" spans="1:8" ht="16.5" customHeight="1" x14ac:dyDescent="0.2">
      <c r="A76" t="s">
        <v>221</v>
      </c>
      <c r="C76" t="s">
        <v>537</v>
      </c>
      <c r="D76" s="67" t="s">
        <v>538</v>
      </c>
      <c r="E76" s="122">
        <v>2223</v>
      </c>
      <c r="F76" s="122">
        <v>270</v>
      </c>
      <c r="G76" s="122">
        <v>366</v>
      </c>
      <c r="H76" s="122">
        <v>1587</v>
      </c>
    </row>
    <row r="77" spans="1:8" x14ac:dyDescent="0.2">
      <c r="A77" t="s">
        <v>224</v>
      </c>
      <c r="C77" t="s">
        <v>539</v>
      </c>
      <c r="D77" s="119" t="s">
        <v>459</v>
      </c>
      <c r="E77" s="122">
        <v>1321</v>
      </c>
      <c r="F77" s="122">
        <v>234</v>
      </c>
      <c r="G77" s="122">
        <v>361</v>
      </c>
      <c r="H77" s="122">
        <v>726</v>
      </c>
    </row>
    <row r="78" spans="1:8" ht="15" customHeight="1" x14ac:dyDescent="0.2">
      <c r="A78" t="s">
        <v>275</v>
      </c>
      <c r="C78" t="s">
        <v>540</v>
      </c>
      <c r="D78" s="79" t="s">
        <v>541</v>
      </c>
      <c r="E78" s="120">
        <v>94475</v>
      </c>
      <c r="F78" s="120">
        <v>492</v>
      </c>
      <c r="G78" s="120">
        <v>3749</v>
      </c>
      <c r="H78" s="120">
        <v>90234</v>
      </c>
    </row>
    <row r="79" spans="1:8" ht="15" customHeight="1" x14ac:dyDescent="0.2">
      <c r="A79" t="s">
        <v>302</v>
      </c>
      <c r="C79" t="s">
        <v>542</v>
      </c>
      <c r="D79" s="80" t="s">
        <v>637</v>
      </c>
      <c r="E79" s="121">
        <v>48446</v>
      </c>
      <c r="F79" s="121">
        <v>919</v>
      </c>
      <c r="G79" s="121">
        <v>1568</v>
      </c>
      <c r="H79" s="121">
        <v>45959</v>
      </c>
    </row>
  </sheetData>
  <mergeCells count="8">
    <mergeCell ref="D31:D32"/>
    <mergeCell ref="E31:E32"/>
    <mergeCell ref="F31:H31"/>
    <mergeCell ref="D1:H1"/>
    <mergeCell ref="D2:H2"/>
    <mergeCell ref="D4:D5"/>
    <mergeCell ref="E4:E5"/>
    <mergeCell ref="F4:H4"/>
  </mergeCells>
  <printOptions horizontalCentered="1"/>
  <pageMargins left="0.82677165354330717" right="0.82677165354330717" top="0.74803149606299213" bottom="0.35433070866141736" header="0.31496062992125984" footer="0.31496062992125984"/>
  <pageSetup paperSize="9" fitToHeight="0" orientation="landscape" r:id="rId1"/>
  <headerFooter>
    <oddHeader>&amp;C&amp;P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5"/>
  <sheetViews>
    <sheetView view="pageBreakPreview" topLeftCell="D1" zoomScaleNormal="100" zoomScaleSheetLayoutView="100" workbookViewId="0">
      <selection activeCell="D1" sqref="D1"/>
    </sheetView>
  </sheetViews>
  <sheetFormatPr defaultColWidth="9.140625" defaultRowHeight="12.75" x14ac:dyDescent="0.2"/>
  <cols>
    <col min="1" max="3" width="0" hidden="1" customWidth="1"/>
    <col min="4" max="4" width="44.42578125" style="18" customWidth="1"/>
    <col min="5" max="5" width="13.5703125" style="18" customWidth="1"/>
    <col min="6" max="6" width="16.28515625" style="18" customWidth="1"/>
    <col min="7" max="7" width="12.5703125" style="18" customWidth="1"/>
    <col min="8" max="8" width="14.5703125" style="18" customWidth="1"/>
    <col min="9" max="9" width="16" style="18" customWidth="1"/>
    <col min="10" max="10" width="12.42578125" style="18" customWidth="1"/>
    <col min="11" max="16384" width="9.140625" style="18"/>
  </cols>
  <sheetData>
    <row r="1" spans="1:10" x14ac:dyDescent="0.2">
      <c r="D1" s="31" t="s">
        <v>543</v>
      </c>
      <c r="E1" s="31"/>
      <c r="F1" s="31"/>
      <c r="G1" s="31"/>
      <c r="H1" s="31"/>
      <c r="I1" s="31"/>
    </row>
    <row r="2" spans="1:10" x14ac:dyDescent="0.2">
      <c r="D2" s="325" t="s">
        <v>544</v>
      </c>
      <c r="E2" s="325"/>
      <c r="F2" s="325"/>
      <c r="G2" s="325"/>
      <c r="H2" s="325"/>
      <c r="I2" s="325"/>
      <c r="J2" s="325"/>
    </row>
    <row r="3" spans="1:10" x14ac:dyDescent="0.2">
      <c r="D3" s="20"/>
      <c r="E3" s="32"/>
      <c r="F3" s="32"/>
      <c r="G3" s="32"/>
      <c r="H3" s="32"/>
      <c r="I3" s="32"/>
      <c r="J3" s="32"/>
    </row>
    <row r="4" spans="1:10" x14ac:dyDescent="0.2">
      <c r="D4" s="323"/>
      <c r="E4" s="311" t="s">
        <v>545</v>
      </c>
      <c r="F4" s="324" t="s">
        <v>1</v>
      </c>
      <c r="G4" s="324"/>
      <c r="H4" s="324"/>
      <c r="I4" s="311" t="s">
        <v>417</v>
      </c>
      <c r="J4" s="311" t="s">
        <v>315</v>
      </c>
    </row>
    <row r="5" spans="1:10" x14ac:dyDescent="0.2">
      <c r="D5" s="323"/>
      <c r="E5" s="311"/>
      <c r="F5" s="311" t="s">
        <v>546</v>
      </c>
      <c r="G5" s="311" t="s">
        <v>547</v>
      </c>
      <c r="H5" s="311" t="s">
        <v>419</v>
      </c>
      <c r="I5" s="311"/>
      <c r="J5" s="311"/>
    </row>
    <row r="6" spans="1:10" ht="78" customHeight="1" x14ac:dyDescent="0.2">
      <c r="D6" s="323"/>
      <c r="E6" s="311"/>
      <c r="F6" s="311"/>
      <c r="G6" s="311"/>
      <c r="H6" s="311"/>
      <c r="I6" s="311"/>
      <c r="J6" s="311"/>
    </row>
    <row r="7" spans="1:10" ht="15" customHeight="1" x14ac:dyDescent="0.2">
      <c r="A7" t="s">
        <v>17</v>
      </c>
      <c r="C7" t="s">
        <v>425</v>
      </c>
      <c r="D7" s="65" t="s">
        <v>426</v>
      </c>
      <c r="E7" s="42">
        <v>41.1</v>
      </c>
      <c r="F7" s="42">
        <v>24.1</v>
      </c>
      <c r="G7" s="42">
        <v>15.7</v>
      </c>
      <c r="H7" s="42">
        <v>1.3</v>
      </c>
      <c r="I7" s="42">
        <v>14.7</v>
      </c>
      <c r="J7" s="42">
        <v>44.2</v>
      </c>
    </row>
    <row r="8" spans="1:10" ht="15.75" customHeight="1" x14ac:dyDescent="0.2">
      <c r="A8" t="s">
        <v>20</v>
      </c>
      <c r="C8" t="s">
        <v>427</v>
      </c>
      <c r="D8" s="70" t="s">
        <v>428</v>
      </c>
      <c r="E8" s="42">
        <v>41.1</v>
      </c>
      <c r="F8" s="42">
        <v>24.1</v>
      </c>
      <c r="G8" s="42">
        <v>15.7</v>
      </c>
      <c r="H8" s="42">
        <v>1.3</v>
      </c>
      <c r="I8" s="42">
        <v>14.7</v>
      </c>
      <c r="J8" s="42">
        <v>44.2</v>
      </c>
    </row>
    <row r="9" spans="1:10" ht="27.75" customHeight="1" x14ac:dyDescent="0.2">
      <c r="A9" t="s">
        <v>22</v>
      </c>
      <c r="C9" t="s">
        <v>429</v>
      </c>
      <c r="D9" s="67" t="s">
        <v>430</v>
      </c>
      <c r="E9" s="45">
        <v>42</v>
      </c>
      <c r="F9" s="45">
        <v>23.2</v>
      </c>
      <c r="G9" s="45">
        <v>17.399999999999999</v>
      </c>
      <c r="H9" s="45">
        <v>1.4</v>
      </c>
      <c r="I9" s="45">
        <v>15.5</v>
      </c>
      <c r="J9" s="45">
        <v>42.5</v>
      </c>
    </row>
    <row r="10" spans="1:10" ht="14.25" customHeight="1" x14ac:dyDescent="0.2">
      <c r="A10" t="s">
        <v>24</v>
      </c>
      <c r="C10" t="s">
        <v>431</v>
      </c>
      <c r="D10" s="68" t="s">
        <v>432</v>
      </c>
      <c r="E10" s="45">
        <v>42.5</v>
      </c>
      <c r="F10" s="45">
        <v>23.2</v>
      </c>
      <c r="G10" s="45">
        <v>17.8</v>
      </c>
      <c r="H10" s="45">
        <v>1.5</v>
      </c>
      <c r="I10" s="45">
        <v>15.8</v>
      </c>
      <c r="J10" s="45">
        <v>41.7</v>
      </c>
    </row>
    <row r="11" spans="1:10" x14ac:dyDescent="0.2">
      <c r="A11" t="s">
        <v>52</v>
      </c>
      <c r="C11" t="s">
        <v>433</v>
      </c>
      <c r="D11" s="67" t="s">
        <v>434</v>
      </c>
      <c r="E11" s="45">
        <v>44.5</v>
      </c>
      <c r="F11" s="45">
        <v>26</v>
      </c>
      <c r="G11" s="45">
        <v>17.399999999999999</v>
      </c>
      <c r="H11" s="45">
        <v>1.1000000000000001</v>
      </c>
      <c r="I11" s="45">
        <v>16.899999999999999</v>
      </c>
      <c r="J11" s="45">
        <v>38.6</v>
      </c>
    </row>
    <row r="12" spans="1:10" x14ac:dyDescent="0.2">
      <c r="A12" t="s">
        <v>55</v>
      </c>
      <c r="C12" t="s">
        <v>435</v>
      </c>
      <c r="D12" s="67" t="s">
        <v>436</v>
      </c>
      <c r="E12" s="45">
        <v>35.6</v>
      </c>
      <c r="F12" s="45">
        <v>23.7</v>
      </c>
      <c r="G12" s="45">
        <v>10.7</v>
      </c>
      <c r="H12" s="45">
        <v>1.2</v>
      </c>
      <c r="I12" s="45">
        <v>11.1</v>
      </c>
      <c r="J12" s="45">
        <v>53.3</v>
      </c>
    </row>
    <row r="13" spans="1:10" ht="17.25" customHeight="1" x14ac:dyDescent="0.2">
      <c r="A13" t="s">
        <v>57</v>
      </c>
      <c r="C13" t="s">
        <v>437</v>
      </c>
      <c r="D13" s="69" t="s">
        <v>438</v>
      </c>
      <c r="E13" s="42">
        <v>40.299999999999997</v>
      </c>
      <c r="F13" s="42">
        <v>25.2</v>
      </c>
      <c r="G13" s="42">
        <v>13.9</v>
      </c>
      <c r="H13" s="42">
        <v>1.2</v>
      </c>
      <c r="I13" s="42">
        <v>12.5</v>
      </c>
      <c r="J13" s="42">
        <v>47.2</v>
      </c>
    </row>
    <row r="14" spans="1:10" ht="28.5" customHeight="1" x14ac:dyDescent="0.2">
      <c r="A14" t="s">
        <v>59</v>
      </c>
      <c r="C14" t="s">
        <v>439</v>
      </c>
      <c r="D14" s="67" t="s">
        <v>430</v>
      </c>
      <c r="E14" s="45">
        <v>40.799999999999997</v>
      </c>
      <c r="F14" s="45">
        <v>24.7</v>
      </c>
      <c r="G14" s="45">
        <v>14.7</v>
      </c>
      <c r="H14" s="45" t="s">
        <v>1170</v>
      </c>
      <c r="I14" s="45">
        <v>13.5</v>
      </c>
      <c r="J14" s="45">
        <v>45.7</v>
      </c>
    </row>
    <row r="15" spans="1:10" ht="15" customHeight="1" x14ac:dyDescent="0.2">
      <c r="A15" t="s">
        <v>63</v>
      </c>
      <c r="C15" t="s">
        <v>440</v>
      </c>
      <c r="D15" s="68" t="s">
        <v>432</v>
      </c>
      <c r="E15" s="45">
        <v>41.2</v>
      </c>
      <c r="F15" s="45">
        <v>24.6</v>
      </c>
      <c r="G15" s="45">
        <v>15.1</v>
      </c>
      <c r="H15" s="45">
        <v>1.5</v>
      </c>
      <c r="I15" s="45">
        <v>14.3</v>
      </c>
      <c r="J15" s="45">
        <v>44.5</v>
      </c>
    </row>
    <row r="16" spans="1:10" x14ac:dyDescent="0.2">
      <c r="A16" t="s">
        <v>103</v>
      </c>
      <c r="C16" t="s">
        <v>441</v>
      </c>
      <c r="D16" s="67" t="s">
        <v>434</v>
      </c>
      <c r="E16" s="45">
        <v>44.6</v>
      </c>
      <c r="F16" s="45">
        <v>27.3</v>
      </c>
      <c r="G16" s="45">
        <v>16.3</v>
      </c>
      <c r="H16" s="45" t="s">
        <v>1170</v>
      </c>
      <c r="I16" s="45">
        <v>13.5</v>
      </c>
      <c r="J16" s="45">
        <v>41.9</v>
      </c>
    </row>
    <row r="17" spans="1:10" x14ac:dyDescent="0.2">
      <c r="A17" t="s">
        <v>105</v>
      </c>
      <c r="C17" t="s">
        <v>442</v>
      </c>
      <c r="D17" s="68" t="s">
        <v>443</v>
      </c>
      <c r="E17" s="45">
        <v>64.099999999999994</v>
      </c>
      <c r="F17" s="45">
        <v>48.3</v>
      </c>
      <c r="G17" s="45">
        <v>14.4</v>
      </c>
      <c r="H17" s="45">
        <v>1.4</v>
      </c>
      <c r="I17" s="45">
        <v>11.9</v>
      </c>
      <c r="J17" s="45">
        <v>24</v>
      </c>
    </row>
    <row r="18" spans="1:10" x14ac:dyDescent="0.2">
      <c r="A18" t="s">
        <v>363</v>
      </c>
      <c r="C18" t="s">
        <v>444</v>
      </c>
      <c r="D18" s="67" t="s">
        <v>436</v>
      </c>
      <c r="E18" s="45">
        <v>35.4</v>
      </c>
      <c r="F18" s="45">
        <v>24.2</v>
      </c>
      <c r="G18" s="45">
        <v>10</v>
      </c>
      <c r="H18" s="45" t="s">
        <v>1170</v>
      </c>
      <c r="I18" s="45">
        <v>9.5</v>
      </c>
      <c r="J18" s="45">
        <v>55.1</v>
      </c>
    </row>
    <row r="19" spans="1:10" ht="18" customHeight="1" x14ac:dyDescent="0.2">
      <c r="A19" t="s">
        <v>323</v>
      </c>
      <c r="C19" t="s">
        <v>445</v>
      </c>
      <c r="D19" s="70" t="s">
        <v>446</v>
      </c>
      <c r="E19" s="42">
        <v>50.1</v>
      </c>
      <c r="F19" s="42">
        <v>9.9</v>
      </c>
      <c r="G19" s="42">
        <v>38.799999999999997</v>
      </c>
      <c r="H19" s="42">
        <v>1.4</v>
      </c>
      <c r="I19" s="42">
        <v>43.6</v>
      </c>
      <c r="J19" s="42">
        <v>6.3</v>
      </c>
    </row>
    <row r="20" spans="1:10" ht="27" customHeight="1" x14ac:dyDescent="0.2">
      <c r="A20" t="s">
        <v>108</v>
      </c>
      <c r="C20" t="s">
        <v>447</v>
      </c>
      <c r="D20" s="67" t="s">
        <v>430</v>
      </c>
      <c r="E20" s="45">
        <v>58.2</v>
      </c>
      <c r="F20" s="45">
        <v>3.8</v>
      </c>
      <c r="G20" s="45">
        <v>53.1</v>
      </c>
      <c r="H20" s="45" t="s">
        <v>1170</v>
      </c>
      <c r="I20" s="45">
        <v>41.6</v>
      </c>
      <c r="J20" s="45">
        <v>0.2</v>
      </c>
    </row>
    <row r="21" spans="1:10" ht="15" customHeight="1" x14ac:dyDescent="0.2">
      <c r="A21" t="s">
        <v>324</v>
      </c>
      <c r="C21" t="s">
        <v>448</v>
      </c>
      <c r="D21" s="68" t="s">
        <v>432</v>
      </c>
      <c r="E21" s="45">
        <v>62.3</v>
      </c>
      <c r="F21" s="45">
        <v>4.2</v>
      </c>
      <c r="G21" s="45">
        <v>56.6</v>
      </c>
      <c r="H21" s="45">
        <v>1.5</v>
      </c>
      <c r="I21" s="45">
        <v>37.5</v>
      </c>
      <c r="J21" s="45">
        <v>0.2</v>
      </c>
    </row>
    <row r="22" spans="1:10" x14ac:dyDescent="0.2">
      <c r="A22" t="s">
        <v>110</v>
      </c>
      <c r="C22" t="s">
        <v>449</v>
      </c>
      <c r="D22" s="67" t="s">
        <v>434</v>
      </c>
      <c r="E22" s="45">
        <v>44.3</v>
      </c>
      <c r="F22" s="45">
        <v>16.899999999999999</v>
      </c>
      <c r="G22" s="45">
        <v>25.8</v>
      </c>
      <c r="H22" s="45" t="s">
        <v>1170</v>
      </c>
      <c r="I22" s="45">
        <v>41.9</v>
      </c>
      <c r="J22" s="45">
        <v>13.8</v>
      </c>
    </row>
    <row r="23" spans="1:10" x14ac:dyDescent="0.2">
      <c r="A23" t="s">
        <v>111</v>
      </c>
      <c r="C23" t="s">
        <v>450</v>
      </c>
      <c r="D23" s="67" t="s">
        <v>436</v>
      </c>
      <c r="E23" s="45">
        <v>41.1</v>
      </c>
      <c r="F23" s="45">
        <v>7.4</v>
      </c>
      <c r="G23" s="45">
        <v>32.6</v>
      </c>
      <c r="H23" s="45" t="s">
        <v>1170</v>
      </c>
      <c r="I23" s="45">
        <v>56.9</v>
      </c>
      <c r="J23" s="45">
        <v>2</v>
      </c>
    </row>
    <row r="24" spans="1:10" ht="17.25" customHeight="1" x14ac:dyDescent="0.2">
      <c r="A24" t="s">
        <v>123</v>
      </c>
      <c r="C24" t="s">
        <v>548</v>
      </c>
      <c r="D24" s="71" t="s">
        <v>452</v>
      </c>
      <c r="E24" s="42">
        <v>59.8</v>
      </c>
      <c r="F24" s="42">
        <v>54.8</v>
      </c>
      <c r="G24" s="42">
        <v>4.2</v>
      </c>
      <c r="H24" s="42">
        <v>0.8</v>
      </c>
      <c r="I24" s="42">
        <v>2.8</v>
      </c>
      <c r="J24" s="42">
        <v>37.4</v>
      </c>
    </row>
    <row r="25" spans="1:10" ht="25.5" x14ac:dyDescent="0.2">
      <c r="A25" t="s">
        <v>384</v>
      </c>
      <c r="C25" t="s">
        <v>549</v>
      </c>
      <c r="D25" s="72" t="s">
        <v>430</v>
      </c>
      <c r="E25" s="45">
        <v>18</v>
      </c>
      <c r="F25" s="45">
        <v>13.3</v>
      </c>
      <c r="G25" s="45">
        <v>3.8</v>
      </c>
      <c r="H25" s="45">
        <v>0.9</v>
      </c>
      <c r="I25" s="45">
        <v>5.4</v>
      </c>
      <c r="J25" s="45">
        <v>76.599999999999994</v>
      </c>
    </row>
    <row r="26" spans="1:10" x14ac:dyDescent="0.2">
      <c r="A26" t="s">
        <v>126</v>
      </c>
      <c r="C26" t="s">
        <v>550</v>
      </c>
      <c r="D26" s="68" t="s">
        <v>457</v>
      </c>
      <c r="E26" s="45">
        <v>31.1</v>
      </c>
      <c r="F26" s="45">
        <v>24.7</v>
      </c>
      <c r="G26" s="45">
        <v>5.7</v>
      </c>
      <c r="H26" s="45">
        <v>0.7</v>
      </c>
      <c r="I26" s="45">
        <v>6.6</v>
      </c>
      <c r="J26" s="45">
        <v>62.3</v>
      </c>
    </row>
    <row r="27" spans="1:10" x14ac:dyDescent="0.2">
      <c r="A27" t="s">
        <v>128</v>
      </c>
      <c r="C27" t="s">
        <v>551</v>
      </c>
      <c r="D27" s="72" t="s">
        <v>459</v>
      </c>
      <c r="E27" s="45">
        <v>65.099999999999994</v>
      </c>
      <c r="F27" s="45">
        <v>60.1</v>
      </c>
      <c r="G27" s="45">
        <v>4.2</v>
      </c>
      <c r="H27" s="45">
        <v>0.8</v>
      </c>
      <c r="I27" s="45">
        <v>2.4</v>
      </c>
      <c r="J27" s="45">
        <v>32.5</v>
      </c>
    </row>
    <row r="28" spans="1:10" ht="25.5" x14ac:dyDescent="0.2">
      <c r="A28" t="s">
        <v>129</v>
      </c>
      <c r="C28" t="s">
        <v>552</v>
      </c>
      <c r="D28" s="67" t="s">
        <v>461</v>
      </c>
      <c r="E28" s="45">
        <v>63.1</v>
      </c>
      <c r="F28" s="45">
        <v>58.9</v>
      </c>
      <c r="G28" s="45">
        <v>3.5</v>
      </c>
      <c r="H28" s="45">
        <v>0.7</v>
      </c>
      <c r="I28" s="45">
        <v>2.4</v>
      </c>
      <c r="J28" s="45">
        <v>34.5</v>
      </c>
    </row>
    <row r="29" spans="1:10" x14ac:dyDescent="0.2">
      <c r="A29" t="s">
        <v>130</v>
      </c>
      <c r="C29" t="s">
        <v>553</v>
      </c>
      <c r="D29" s="67" t="s">
        <v>463</v>
      </c>
      <c r="E29" s="45">
        <v>67.599999999999994</v>
      </c>
      <c r="F29" s="45">
        <v>61.7</v>
      </c>
      <c r="G29" s="45">
        <v>5.0999999999999996</v>
      </c>
      <c r="H29" s="45">
        <v>0.8</v>
      </c>
      <c r="I29" s="45">
        <v>2.4</v>
      </c>
      <c r="J29" s="45">
        <v>30</v>
      </c>
    </row>
    <row r="30" spans="1:10" x14ac:dyDescent="0.2">
      <c r="D30" s="67"/>
      <c r="E30" s="45"/>
      <c r="F30" s="45"/>
      <c r="G30" s="45"/>
      <c r="H30" s="45"/>
      <c r="I30" s="45"/>
      <c r="J30" s="45" t="s">
        <v>1084</v>
      </c>
    </row>
    <row r="31" spans="1:10" x14ac:dyDescent="0.2">
      <c r="D31" s="323"/>
      <c r="E31" s="311" t="s">
        <v>545</v>
      </c>
      <c r="F31" s="324" t="s">
        <v>1</v>
      </c>
      <c r="G31" s="324"/>
      <c r="H31" s="324"/>
      <c r="I31" s="311" t="s">
        <v>417</v>
      </c>
      <c r="J31" s="311" t="s">
        <v>315</v>
      </c>
    </row>
    <row r="32" spans="1:10" x14ac:dyDescent="0.2">
      <c r="D32" s="323"/>
      <c r="E32" s="311"/>
      <c r="F32" s="311" t="s">
        <v>546</v>
      </c>
      <c r="G32" s="311" t="s">
        <v>547</v>
      </c>
      <c r="H32" s="311" t="s">
        <v>419</v>
      </c>
      <c r="I32" s="311"/>
      <c r="J32" s="311"/>
    </row>
    <row r="33" spans="1:10" ht="78" customHeight="1" x14ac:dyDescent="0.2">
      <c r="D33" s="323"/>
      <c r="E33" s="311"/>
      <c r="F33" s="311"/>
      <c r="G33" s="311"/>
      <c r="H33" s="311"/>
      <c r="I33" s="311"/>
      <c r="J33" s="311"/>
    </row>
    <row r="34" spans="1:10" x14ac:dyDescent="0.2">
      <c r="A34" t="s">
        <v>133</v>
      </c>
      <c r="C34" t="s">
        <v>554</v>
      </c>
      <c r="D34" s="79" t="s">
        <v>465</v>
      </c>
      <c r="E34" s="42">
        <v>5.9</v>
      </c>
      <c r="F34" s="42">
        <v>1.6</v>
      </c>
      <c r="G34" s="42">
        <v>3.3</v>
      </c>
      <c r="H34" s="42">
        <v>1</v>
      </c>
      <c r="I34" s="42">
        <v>12.3</v>
      </c>
      <c r="J34" s="42">
        <v>81.8</v>
      </c>
    </row>
    <row r="35" spans="1:10" x14ac:dyDescent="0.2">
      <c r="A35" t="s">
        <v>136</v>
      </c>
      <c r="C35" t="s">
        <v>555</v>
      </c>
      <c r="D35" s="69" t="s">
        <v>467</v>
      </c>
      <c r="E35" s="42">
        <v>7.4</v>
      </c>
      <c r="F35" s="42">
        <v>2</v>
      </c>
      <c r="G35" s="42">
        <v>4.3</v>
      </c>
      <c r="H35" s="42">
        <v>1.1000000000000001</v>
      </c>
      <c r="I35" s="42">
        <v>15.1</v>
      </c>
      <c r="J35" s="42">
        <v>77.5</v>
      </c>
    </row>
    <row r="36" spans="1:10" ht="29.25" customHeight="1" x14ac:dyDescent="0.2">
      <c r="A36" t="s">
        <v>137</v>
      </c>
      <c r="C36" t="s">
        <v>556</v>
      </c>
      <c r="D36" s="67" t="s">
        <v>430</v>
      </c>
      <c r="E36" s="45">
        <v>8.5</v>
      </c>
      <c r="F36" s="45">
        <v>2.2999999999999998</v>
      </c>
      <c r="G36" s="45">
        <v>5</v>
      </c>
      <c r="H36" s="45">
        <v>1.2</v>
      </c>
      <c r="I36" s="45">
        <v>14.8</v>
      </c>
      <c r="J36" s="45">
        <v>76.7</v>
      </c>
    </row>
    <row r="37" spans="1:10" x14ac:dyDescent="0.2">
      <c r="A37" t="s">
        <v>140</v>
      </c>
      <c r="C37" t="s">
        <v>557</v>
      </c>
      <c r="D37" s="68" t="s">
        <v>470</v>
      </c>
      <c r="E37" s="45">
        <v>8.1</v>
      </c>
      <c r="F37" s="45">
        <v>2.4</v>
      </c>
      <c r="G37" s="45">
        <v>4.4000000000000004</v>
      </c>
      <c r="H37" s="45">
        <v>1.3</v>
      </c>
      <c r="I37" s="45">
        <v>17.100000000000001</v>
      </c>
      <c r="J37" s="45">
        <v>74.8</v>
      </c>
    </row>
    <row r="38" spans="1:10" x14ac:dyDescent="0.2">
      <c r="A38" t="s">
        <v>143</v>
      </c>
      <c r="C38" t="s">
        <v>558</v>
      </c>
      <c r="D38" s="67" t="s">
        <v>459</v>
      </c>
      <c r="E38" s="45">
        <v>6</v>
      </c>
      <c r="F38" s="45">
        <v>1.6</v>
      </c>
      <c r="G38" s="45">
        <v>3.3</v>
      </c>
      <c r="H38" s="45">
        <v>1.1000000000000001</v>
      </c>
      <c r="I38" s="45">
        <v>15.4</v>
      </c>
      <c r="J38" s="45">
        <v>78.599999999999994</v>
      </c>
    </row>
    <row r="39" spans="1:10" ht="16.5" customHeight="1" x14ac:dyDescent="0.2">
      <c r="A39" t="s">
        <v>328</v>
      </c>
      <c r="C39" t="s">
        <v>559</v>
      </c>
      <c r="D39" s="69" t="s">
        <v>484</v>
      </c>
      <c r="E39" s="42">
        <v>0.8</v>
      </c>
      <c r="F39" s="42" t="s">
        <v>62</v>
      </c>
      <c r="G39" s="42" t="s">
        <v>62</v>
      </c>
      <c r="H39" s="42">
        <v>0.8</v>
      </c>
      <c r="I39" s="42">
        <v>2.6</v>
      </c>
      <c r="J39" s="42">
        <v>96.6</v>
      </c>
    </row>
    <row r="40" spans="1:10" ht="25.5" x14ac:dyDescent="0.2">
      <c r="A40" t="s">
        <v>159</v>
      </c>
      <c r="C40" t="s">
        <v>560</v>
      </c>
      <c r="D40" s="67" t="s">
        <v>430</v>
      </c>
      <c r="E40" s="45">
        <v>1</v>
      </c>
      <c r="F40" s="45" t="s">
        <v>62</v>
      </c>
      <c r="G40" s="45" t="s">
        <v>62</v>
      </c>
      <c r="H40" s="45">
        <v>1</v>
      </c>
      <c r="I40" s="45">
        <v>2.9</v>
      </c>
      <c r="J40" s="45">
        <v>96.1</v>
      </c>
    </row>
    <row r="41" spans="1:10" x14ac:dyDescent="0.2">
      <c r="A41" t="s">
        <v>329</v>
      </c>
      <c r="C41" t="s">
        <v>561</v>
      </c>
      <c r="D41" s="68" t="s">
        <v>487</v>
      </c>
      <c r="E41" s="45">
        <v>1.2</v>
      </c>
      <c r="F41" s="45" t="s">
        <v>62</v>
      </c>
      <c r="G41" s="45" t="s">
        <v>62</v>
      </c>
      <c r="H41" s="45">
        <v>1.2</v>
      </c>
      <c r="I41" s="45">
        <v>3.2</v>
      </c>
      <c r="J41" s="45">
        <v>95.6</v>
      </c>
    </row>
    <row r="42" spans="1:10" x14ac:dyDescent="0.2">
      <c r="A42" t="s">
        <v>162</v>
      </c>
      <c r="C42" t="s">
        <v>562</v>
      </c>
      <c r="D42" s="67" t="s">
        <v>459</v>
      </c>
      <c r="E42" s="45" t="s">
        <v>1170</v>
      </c>
      <c r="F42" s="45" t="s">
        <v>62</v>
      </c>
      <c r="G42" s="45" t="s">
        <v>62</v>
      </c>
      <c r="H42" s="45" t="s">
        <v>1170</v>
      </c>
      <c r="I42" s="45">
        <v>2.1</v>
      </c>
      <c r="J42" s="45">
        <v>97.3</v>
      </c>
    </row>
    <row r="43" spans="1:10" ht="15.75" customHeight="1" x14ac:dyDescent="0.2">
      <c r="A43" t="s">
        <v>331</v>
      </c>
      <c r="C43" t="s">
        <v>489</v>
      </c>
      <c r="D43" s="79" t="s">
        <v>490</v>
      </c>
      <c r="E43" s="42">
        <v>84.7</v>
      </c>
      <c r="F43" s="42">
        <v>79.2</v>
      </c>
      <c r="G43" s="42">
        <v>5.4</v>
      </c>
      <c r="H43" s="42">
        <v>0.1</v>
      </c>
      <c r="I43" s="42">
        <v>1.3</v>
      </c>
      <c r="J43" s="42">
        <v>14</v>
      </c>
    </row>
    <row r="44" spans="1:10" ht="15.75" customHeight="1" x14ac:dyDescent="0.2">
      <c r="A44" t="s">
        <v>165</v>
      </c>
      <c r="C44" t="s">
        <v>491</v>
      </c>
      <c r="D44" s="69" t="s">
        <v>492</v>
      </c>
      <c r="E44" s="42">
        <v>84.7</v>
      </c>
      <c r="F44" s="42">
        <v>79.5</v>
      </c>
      <c r="G44" s="42">
        <v>5.0999999999999996</v>
      </c>
      <c r="H44" s="42" t="s">
        <v>1170</v>
      </c>
      <c r="I44" s="42">
        <v>1.3</v>
      </c>
      <c r="J44" s="42">
        <v>14</v>
      </c>
    </row>
    <row r="45" spans="1:10" x14ac:dyDescent="0.2">
      <c r="C45" t="s">
        <v>158</v>
      </c>
      <c r="D45" s="73" t="s">
        <v>45</v>
      </c>
      <c r="E45" s="44"/>
      <c r="F45" s="44"/>
      <c r="G45" s="44"/>
      <c r="H45" s="44"/>
      <c r="I45" s="44"/>
      <c r="J45" s="44"/>
    </row>
    <row r="46" spans="1:10" ht="17.25" customHeight="1" x14ac:dyDescent="0.2">
      <c r="A46" t="s">
        <v>168</v>
      </c>
      <c r="C46" t="s">
        <v>493</v>
      </c>
      <c r="D46" s="74" t="s">
        <v>494</v>
      </c>
      <c r="E46" s="42">
        <v>85.3</v>
      </c>
      <c r="F46" s="42">
        <v>78.900000000000006</v>
      </c>
      <c r="G46" s="42">
        <v>6.3</v>
      </c>
      <c r="H46" s="42">
        <v>0.1</v>
      </c>
      <c r="I46" s="42">
        <v>1.1000000000000001</v>
      </c>
      <c r="J46" s="42">
        <v>13.6</v>
      </c>
    </row>
    <row r="47" spans="1:10" ht="25.5" x14ac:dyDescent="0.2">
      <c r="A47" t="s">
        <v>171</v>
      </c>
      <c r="C47" t="s">
        <v>495</v>
      </c>
      <c r="D47" s="104" t="s">
        <v>496</v>
      </c>
      <c r="E47" s="45">
        <v>43.8</v>
      </c>
      <c r="F47" s="45">
        <v>31.3</v>
      </c>
      <c r="G47" s="45">
        <v>12.3</v>
      </c>
      <c r="H47" s="45">
        <v>0.2</v>
      </c>
      <c r="I47" s="45">
        <v>3.5</v>
      </c>
      <c r="J47" s="45">
        <v>52.7</v>
      </c>
    </row>
    <row r="48" spans="1:10" x14ac:dyDescent="0.2">
      <c r="A48" t="s">
        <v>333</v>
      </c>
      <c r="C48" t="s">
        <v>497</v>
      </c>
      <c r="D48" s="104" t="s">
        <v>498</v>
      </c>
      <c r="E48" s="45">
        <v>34.299999999999997</v>
      </c>
      <c r="F48" s="45">
        <v>34.299999999999997</v>
      </c>
      <c r="G48" s="45" t="s">
        <v>62</v>
      </c>
      <c r="H48" s="45" t="s">
        <v>62</v>
      </c>
      <c r="I48" s="45">
        <v>1.4</v>
      </c>
      <c r="J48" s="45">
        <v>64.3</v>
      </c>
    </row>
    <row r="49" spans="1:10" x14ac:dyDescent="0.2">
      <c r="A49" t="s">
        <v>174</v>
      </c>
      <c r="C49" t="s">
        <v>499</v>
      </c>
      <c r="D49" s="104" t="s">
        <v>500</v>
      </c>
      <c r="E49" s="45">
        <v>96.2</v>
      </c>
      <c r="F49" s="45">
        <v>91.1</v>
      </c>
      <c r="G49" s="45">
        <v>5</v>
      </c>
      <c r="H49" s="45">
        <v>0.1</v>
      </c>
      <c r="I49" s="45">
        <v>0.5</v>
      </c>
      <c r="J49" s="45">
        <v>3.3</v>
      </c>
    </row>
    <row r="50" spans="1:10" ht="15.75" customHeight="1" x14ac:dyDescent="0.2">
      <c r="A50" t="s">
        <v>177</v>
      </c>
      <c r="C50" t="s">
        <v>501</v>
      </c>
      <c r="D50" s="75" t="s">
        <v>502</v>
      </c>
      <c r="E50" s="42">
        <v>29.6</v>
      </c>
      <c r="F50" s="45" t="s">
        <v>62</v>
      </c>
      <c r="G50" s="42" t="s">
        <v>1170</v>
      </c>
      <c r="H50" s="42" t="s">
        <v>1170</v>
      </c>
      <c r="I50" s="42">
        <v>4.9000000000000004</v>
      </c>
      <c r="J50" s="42">
        <v>65.5</v>
      </c>
    </row>
    <row r="51" spans="1:10" ht="25.5" x14ac:dyDescent="0.2">
      <c r="A51" t="s">
        <v>179</v>
      </c>
      <c r="C51" t="s">
        <v>503</v>
      </c>
      <c r="D51" s="68" t="s">
        <v>504</v>
      </c>
      <c r="E51" s="45">
        <v>19.2</v>
      </c>
      <c r="F51" s="45" t="s">
        <v>62</v>
      </c>
      <c r="G51" s="45" t="s">
        <v>1170</v>
      </c>
      <c r="H51" s="45">
        <v>0.4</v>
      </c>
      <c r="I51" s="45">
        <v>5.3</v>
      </c>
      <c r="J51" s="45">
        <v>75.5</v>
      </c>
    </row>
    <row r="52" spans="1:10" x14ac:dyDescent="0.2">
      <c r="A52" t="s">
        <v>181</v>
      </c>
      <c r="C52" t="s">
        <v>507</v>
      </c>
      <c r="D52" s="68" t="s">
        <v>498</v>
      </c>
      <c r="E52" s="45">
        <v>0</v>
      </c>
      <c r="F52" s="45" t="s">
        <v>62</v>
      </c>
      <c r="G52" s="45" t="s">
        <v>62</v>
      </c>
      <c r="H52" s="45">
        <v>0</v>
      </c>
      <c r="I52" s="45">
        <v>2.1</v>
      </c>
      <c r="J52" s="45">
        <v>97.9</v>
      </c>
    </row>
    <row r="53" spans="1:10" x14ac:dyDescent="0.2">
      <c r="A53" t="s">
        <v>184</v>
      </c>
      <c r="C53" t="s">
        <v>508</v>
      </c>
      <c r="D53" s="68" t="s">
        <v>500</v>
      </c>
      <c r="E53" s="45">
        <v>62.3</v>
      </c>
      <c r="F53" s="45" t="s">
        <v>62</v>
      </c>
      <c r="G53" s="45" t="s">
        <v>1170</v>
      </c>
      <c r="H53" s="45" t="s">
        <v>1170</v>
      </c>
      <c r="I53" s="45">
        <v>4.4000000000000004</v>
      </c>
      <c r="J53" s="45">
        <v>33.299999999999997</v>
      </c>
    </row>
    <row r="54" spans="1:10" ht="15.75" customHeight="1" x14ac:dyDescent="0.2">
      <c r="A54" t="s">
        <v>334</v>
      </c>
      <c r="C54" t="s">
        <v>509</v>
      </c>
      <c r="D54" s="75" t="s">
        <v>510</v>
      </c>
      <c r="E54" s="42">
        <v>97.6</v>
      </c>
      <c r="F54" s="42" t="s">
        <v>1170</v>
      </c>
      <c r="G54" s="42" t="s">
        <v>1170</v>
      </c>
      <c r="H54" s="42" t="s">
        <v>1170</v>
      </c>
      <c r="I54" s="42">
        <v>0.3</v>
      </c>
      <c r="J54" s="42">
        <v>2.1</v>
      </c>
    </row>
    <row r="55" spans="1:10" ht="25.5" x14ac:dyDescent="0.2">
      <c r="A55" t="s">
        <v>187</v>
      </c>
      <c r="C55" t="s">
        <v>511</v>
      </c>
      <c r="D55" s="68" t="s">
        <v>504</v>
      </c>
      <c r="E55" s="45">
        <v>90.4</v>
      </c>
      <c r="F55" s="45">
        <v>90.4</v>
      </c>
      <c r="G55" s="45" t="s">
        <v>62</v>
      </c>
      <c r="H55" s="45" t="s">
        <v>62</v>
      </c>
      <c r="I55" s="45">
        <v>0.2</v>
      </c>
      <c r="J55" s="45">
        <v>9.4</v>
      </c>
    </row>
    <row r="56" spans="1:10" ht="15.75" customHeight="1" x14ac:dyDescent="0.2">
      <c r="A56" t="s">
        <v>335</v>
      </c>
      <c r="C56" t="s">
        <v>512</v>
      </c>
      <c r="D56" s="68" t="s">
        <v>498</v>
      </c>
      <c r="E56" s="45">
        <v>88.6</v>
      </c>
      <c r="F56" s="45" t="s">
        <v>1170</v>
      </c>
      <c r="G56" s="45" t="s">
        <v>62</v>
      </c>
      <c r="H56" s="45" t="s">
        <v>62</v>
      </c>
      <c r="I56" s="45">
        <v>0.2</v>
      </c>
      <c r="J56" s="45">
        <v>11.2</v>
      </c>
    </row>
    <row r="57" spans="1:10" x14ac:dyDescent="0.2">
      <c r="A57" t="s">
        <v>190</v>
      </c>
      <c r="C57" t="s">
        <v>513</v>
      </c>
      <c r="D57" s="68" t="s">
        <v>514</v>
      </c>
      <c r="E57" s="45">
        <v>98.3</v>
      </c>
      <c r="F57" s="45">
        <v>96.9</v>
      </c>
      <c r="G57" s="45" t="s">
        <v>1170</v>
      </c>
      <c r="H57" s="45" t="s">
        <v>1170</v>
      </c>
      <c r="I57" s="45">
        <v>0.3</v>
      </c>
      <c r="J57" s="45">
        <v>1.4</v>
      </c>
    </row>
    <row r="58" spans="1:10" x14ac:dyDescent="0.2">
      <c r="A58" t="s">
        <v>193</v>
      </c>
      <c r="C58" t="s">
        <v>515</v>
      </c>
      <c r="D58" s="76" t="s">
        <v>516</v>
      </c>
      <c r="E58" s="45">
        <v>98.6</v>
      </c>
      <c r="F58" s="45">
        <v>97</v>
      </c>
      <c r="G58" s="45" t="s">
        <v>1170</v>
      </c>
      <c r="H58" s="45" t="s">
        <v>1170</v>
      </c>
      <c r="I58" s="45">
        <v>0.2</v>
      </c>
      <c r="J58" s="45">
        <v>1.2</v>
      </c>
    </row>
    <row r="59" spans="1:10" ht="14.25" customHeight="1" x14ac:dyDescent="0.2">
      <c r="A59" t="s">
        <v>194</v>
      </c>
      <c r="C59" t="s">
        <v>517</v>
      </c>
      <c r="D59" s="77" t="s">
        <v>518</v>
      </c>
      <c r="E59" s="42">
        <v>0.5</v>
      </c>
      <c r="F59" s="42" t="s">
        <v>62</v>
      </c>
      <c r="G59" s="42" t="s">
        <v>1170</v>
      </c>
      <c r="H59" s="42" t="s">
        <v>1170</v>
      </c>
      <c r="I59" s="42">
        <v>3</v>
      </c>
      <c r="J59" s="42">
        <v>96.5</v>
      </c>
    </row>
    <row r="60" spans="1:10" ht="14.25" customHeight="1" x14ac:dyDescent="0.2">
      <c r="A60" t="s">
        <v>197</v>
      </c>
      <c r="C60" t="s">
        <v>519</v>
      </c>
      <c r="D60" s="77" t="s">
        <v>520</v>
      </c>
      <c r="E60" s="42">
        <v>2.7</v>
      </c>
      <c r="F60" s="42" t="s">
        <v>62</v>
      </c>
      <c r="G60" s="42" t="s">
        <v>1170</v>
      </c>
      <c r="H60" s="42" t="s">
        <v>1170</v>
      </c>
      <c r="I60" s="42">
        <v>23.1</v>
      </c>
      <c r="J60" s="42">
        <v>74.2</v>
      </c>
    </row>
    <row r="61" spans="1:10" ht="14.25" customHeight="1" x14ac:dyDescent="0.2">
      <c r="A61" t="s">
        <v>200</v>
      </c>
      <c r="C61" t="s">
        <v>521</v>
      </c>
      <c r="D61" s="77" t="s">
        <v>522</v>
      </c>
      <c r="E61" s="42">
        <v>99.2</v>
      </c>
      <c r="F61" s="42">
        <v>99.2</v>
      </c>
      <c r="G61" s="42" t="s">
        <v>62</v>
      </c>
      <c r="H61" s="42" t="s">
        <v>62</v>
      </c>
      <c r="I61" s="42" t="s">
        <v>62</v>
      </c>
      <c r="J61" s="42">
        <v>0.8</v>
      </c>
    </row>
    <row r="62" spans="1:10" ht="14.25" customHeight="1" x14ac:dyDescent="0.2">
      <c r="A62" t="s">
        <v>336</v>
      </c>
      <c r="C62" t="s">
        <v>523</v>
      </c>
      <c r="D62" s="77" t="s">
        <v>524</v>
      </c>
      <c r="E62" s="246" t="s">
        <v>62</v>
      </c>
      <c r="F62" s="42" t="s">
        <v>62</v>
      </c>
      <c r="G62" s="42" t="s">
        <v>62</v>
      </c>
      <c r="H62" s="42" t="s">
        <v>62</v>
      </c>
      <c r="I62" s="42">
        <v>2.6</v>
      </c>
      <c r="J62" s="42">
        <v>97.4</v>
      </c>
    </row>
    <row r="63" spans="1:10" ht="14.25" customHeight="1" x14ac:dyDescent="0.2">
      <c r="A63" t="s">
        <v>203</v>
      </c>
      <c r="C63" t="s">
        <v>525</v>
      </c>
      <c r="D63" s="69" t="s">
        <v>526</v>
      </c>
      <c r="E63" s="42">
        <v>67.900000000000006</v>
      </c>
      <c r="F63" s="42" t="s">
        <v>62</v>
      </c>
      <c r="G63" s="42">
        <v>66.7</v>
      </c>
      <c r="H63" s="42" t="s">
        <v>1170</v>
      </c>
      <c r="I63" s="42">
        <v>31.2</v>
      </c>
      <c r="J63" s="42">
        <v>0.9</v>
      </c>
    </row>
    <row r="64" spans="1:10" ht="14.25" customHeight="1" x14ac:dyDescent="0.2">
      <c r="A64" t="s">
        <v>206</v>
      </c>
      <c r="C64" t="s">
        <v>527</v>
      </c>
      <c r="D64" s="78" t="s">
        <v>528</v>
      </c>
      <c r="E64" s="45" t="s">
        <v>1170</v>
      </c>
      <c r="F64" s="42" t="s">
        <v>62</v>
      </c>
      <c r="G64" s="45" t="s">
        <v>1170</v>
      </c>
      <c r="H64" s="45" t="s">
        <v>1170</v>
      </c>
      <c r="I64" s="45" t="s">
        <v>1170</v>
      </c>
      <c r="J64" s="45">
        <v>0.8</v>
      </c>
    </row>
    <row r="65" spans="1:10" ht="14.25" customHeight="1" x14ac:dyDescent="0.2">
      <c r="A65" t="s">
        <v>209</v>
      </c>
      <c r="C65" t="s">
        <v>529</v>
      </c>
      <c r="D65" s="78" t="s">
        <v>530</v>
      </c>
      <c r="E65" s="42" t="s">
        <v>62</v>
      </c>
      <c r="F65" s="42" t="s">
        <v>62</v>
      </c>
      <c r="G65" s="45" t="s">
        <v>62</v>
      </c>
      <c r="H65" s="45" t="s">
        <v>62</v>
      </c>
      <c r="I65" s="45" t="s">
        <v>62</v>
      </c>
      <c r="J65" s="45">
        <v>100</v>
      </c>
    </row>
    <row r="66" spans="1:10" ht="14.25" customHeight="1" x14ac:dyDescent="0.2">
      <c r="A66" t="s">
        <v>212</v>
      </c>
      <c r="C66" t="s">
        <v>531</v>
      </c>
      <c r="D66" s="78" t="s">
        <v>532</v>
      </c>
      <c r="E66" s="45" t="s">
        <v>1170</v>
      </c>
      <c r="F66" s="42" t="s">
        <v>62</v>
      </c>
      <c r="G66" s="45" t="s">
        <v>1170</v>
      </c>
      <c r="H66" s="45" t="s">
        <v>62</v>
      </c>
      <c r="I66" s="45" t="s">
        <v>1170</v>
      </c>
      <c r="J66" s="45" t="s">
        <v>1170</v>
      </c>
    </row>
    <row r="67" spans="1:10" x14ac:dyDescent="0.2">
      <c r="A67" t="s">
        <v>215</v>
      </c>
      <c r="C67" t="s">
        <v>533</v>
      </c>
      <c r="D67" s="79" t="s">
        <v>534</v>
      </c>
      <c r="E67" s="42">
        <v>17.5</v>
      </c>
      <c r="F67" s="42">
        <v>6.2</v>
      </c>
      <c r="G67" s="42">
        <v>10.6</v>
      </c>
      <c r="H67" s="42">
        <v>0.7</v>
      </c>
      <c r="I67" s="42">
        <v>19.5</v>
      </c>
      <c r="J67" s="42">
        <v>63</v>
      </c>
    </row>
    <row r="68" spans="1:10" ht="18.75" customHeight="1" x14ac:dyDescent="0.2">
      <c r="C68" t="s">
        <v>158</v>
      </c>
      <c r="D68" s="72" t="s">
        <v>45</v>
      </c>
      <c r="E68" s="44"/>
      <c r="F68" s="44"/>
      <c r="G68" s="44"/>
      <c r="H68" s="44"/>
      <c r="I68" s="44"/>
      <c r="J68" s="44"/>
    </row>
    <row r="69" spans="1:10" x14ac:dyDescent="0.2">
      <c r="A69" t="s">
        <v>218</v>
      </c>
      <c r="C69" t="s">
        <v>535</v>
      </c>
      <c r="D69" s="72" t="s">
        <v>536</v>
      </c>
      <c r="E69" s="45">
        <v>17.3</v>
      </c>
      <c r="F69" s="45">
        <v>5.3</v>
      </c>
      <c r="G69" s="45">
        <v>11.1</v>
      </c>
      <c r="H69" s="45" t="s">
        <v>1170</v>
      </c>
      <c r="I69" s="45">
        <v>16.399999999999999</v>
      </c>
      <c r="J69" s="45">
        <v>66.3</v>
      </c>
    </row>
    <row r="70" spans="1:10" ht="17.25" customHeight="1" x14ac:dyDescent="0.2">
      <c r="A70" t="s">
        <v>221</v>
      </c>
      <c r="C70" t="s">
        <v>537</v>
      </c>
      <c r="D70" s="67" t="s">
        <v>538</v>
      </c>
      <c r="E70" s="45">
        <v>12.1</v>
      </c>
      <c r="F70" s="45">
        <v>4.5</v>
      </c>
      <c r="G70" s="45">
        <v>6.8</v>
      </c>
      <c r="H70" s="45">
        <v>0.8</v>
      </c>
      <c r="I70" s="45">
        <v>16.5</v>
      </c>
      <c r="J70" s="45">
        <v>71.400000000000006</v>
      </c>
    </row>
    <row r="71" spans="1:10" x14ac:dyDescent="0.2">
      <c r="A71" t="s">
        <v>224</v>
      </c>
      <c r="C71" t="s">
        <v>539</v>
      </c>
      <c r="D71" s="119" t="s">
        <v>459</v>
      </c>
      <c r="E71" s="45">
        <v>17.7</v>
      </c>
      <c r="F71" s="45">
        <v>8.1</v>
      </c>
      <c r="G71" s="45">
        <v>9.5</v>
      </c>
      <c r="H71" s="45" t="s">
        <v>1170</v>
      </c>
      <c r="I71" s="45">
        <v>27.3</v>
      </c>
      <c r="J71" s="45">
        <v>55</v>
      </c>
    </row>
    <row r="72" spans="1:10" ht="18" customHeight="1" x14ac:dyDescent="0.2">
      <c r="A72" t="s">
        <v>275</v>
      </c>
      <c r="C72" t="s">
        <v>540</v>
      </c>
      <c r="D72" s="79" t="s">
        <v>541</v>
      </c>
      <c r="E72" s="42">
        <v>0.5</v>
      </c>
      <c r="F72" s="42" t="s">
        <v>62</v>
      </c>
      <c r="G72" s="42" t="s">
        <v>1170</v>
      </c>
      <c r="H72" s="42" t="s">
        <v>1170</v>
      </c>
      <c r="I72" s="42">
        <v>4</v>
      </c>
      <c r="J72" s="42">
        <v>95.5</v>
      </c>
    </row>
    <row r="73" spans="1:10" ht="18" customHeight="1" x14ac:dyDescent="0.2">
      <c r="A73" t="s">
        <v>302</v>
      </c>
      <c r="C73" t="s">
        <v>542</v>
      </c>
      <c r="D73" s="80" t="s">
        <v>563</v>
      </c>
      <c r="E73" s="62">
        <v>1.9</v>
      </c>
      <c r="F73" s="62">
        <v>0.3</v>
      </c>
      <c r="G73" s="62">
        <v>1.1000000000000001</v>
      </c>
      <c r="H73" s="62">
        <v>0.5</v>
      </c>
      <c r="I73" s="62">
        <v>3.2</v>
      </c>
      <c r="J73" s="62">
        <v>94.9</v>
      </c>
    </row>
    <row r="74" spans="1:10" x14ac:dyDescent="0.2">
      <c r="D74" s="124"/>
    </row>
    <row r="75" spans="1:10" x14ac:dyDescent="0.2">
      <c r="D75" s="126"/>
    </row>
  </sheetData>
  <mergeCells count="17">
    <mergeCell ref="D2:J2"/>
    <mergeCell ref="D4:D6"/>
    <mergeCell ref="E4:E6"/>
    <mergeCell ref="F4:H4"/>
    <mergeCell ref="I4:I6"/>
    <mergeCell ref="J4:J6"/>
    <mergeCell ref="F5:F6"/>
    <mergeCell ref="G5:G6"/>
    <mergeCell ref="H5:H6"/>
    <mergeCell ref="D31:D33"/>
    <mergeCell ref="E31:E33"/>
    <mergeCell ref="F31:H31"/>
    <mergeCell ref="I31:I33"/>
    <mergeCell ref="J31:J33"/>
    <mergeCell ref="F32:F33"/>
    <mergeCell ref="G32:G33"/>
    <mergeCell ref="H32:H33"/>
  </mergeCells>
  <printOptions horizontalCentered="1"/>
  <pageMargins left="0.82677165354330717" right="0.82677165354330717" top="0.74803149606299213" bottom="0.35433070866141736" header="0.31496062992125984" footer="0.31496062992125984"/>
  <pageSetup paperSize="9" fitToHeight="0" orientation="landscape" r:id="rId1"/>
  <headerFooter>
    <oddHeader>&amp;C&amp;P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6"/>
  <sheetViews>
    <sheetView view="pageBreakPreview" topLeftCell="D1" zoomScale="85" zoomScaleNormal="100" zoomScaleSheetLayoutView="85" workbookViewId="0">
      <pane xSplit="1" ySplit="7" topLeftCell="E8" activePane="bottomRight" state="frozen"/>
      <selection activeCell="R18" sqref="R18"/>
      <selection pane="topRight" activeCell="R18" sqref="R18"/>
      <selection pane="bottomLeft" activeCell="R18" sqref="R18"/>
      <selection pane="bottomRight" activeCell="D1" sqref="D1:M1"/>
    </sheetView>
  </sheetViews>
  <sheetFormatPr defaultColWidth="9.140625" defaultRowHeight="12.75" x14ac:dyDescent="0.2"/>
  <cols>
    <col min="1" max="3" width="0" hidden="1" customWidth="1"/>
    <col min="4" max="4" width="28.140625" style="18" customWidth="1"/>
    <col min="5" max="5" width="9.5703125" style="18" customWidth="1"/>
    <col min="6" max="6" width="10.7109375" style="18" customWidth="1"/>
    <col min="7" max="7" width="14.5703125" style="18" customWidth="1"/>
    <col min="8" max="8" width="8.85546875" style="18" customWidth="1"/>
    <col min="9" max="9" width="12.140625" style="18" customWidth="1"/>
    <col min="10" max="10" width="9.42578125" style="18" customWidth="1"/>
    <col min="11" max="11" width="13.7109375" style="18" customWidth="1"/>
    <col min="12" max="12" width="13.140625" style="18" customWidth="1"/>
    <col min="13" max="13" width="9.7109375" style="18" customWidth="1"/>
    <col min="14" max="16384" width="9.140625" style="18"/>
  </cols>
  <sheetData>
    <row r="1" spans="1:18" s="33" customFormat="1" x14ac:dyDescent="0.2">
      <c r="D1" s="295" t="s">
        <v>564</v>
      </c>
      <c r="E1" s="295"/>
      <c r="F1" s="295"/>
      <c r="G1" s="295"/>
      <c r="H1" s="295"/>
      <c r="I1" s="295"/>
      <c r="J1" s="295"/>
      <c r="K1" s="295"/>
      <c r="L1" s="295"/>
      <c r="M1" s="295"/>
    </row>
    <row r="2" spans="1:18" s="33" customFormat="1" x14ac:dyDescent="0.2">
      <c r="D2" s="326" t="s">
        <v>634</v>
      </c>
      <c r="E2" s="326"/>
      <c r="F2" s="326"/>
      <c r="G2" s="326"/>
      <c r="H2" s="326"/>
      <c r="I2" s="326"/>
      <c r="J2" s="326"/>
      <c r="K2" s="326"/>
      <c r="L2" s="326"/>
      <c r="M2" s="326"/>
    </row>
    <row r="3" spans="1:18" s="33" customFormat="1" x14ac:dyDescent="0.2"/>
    <row r="4" spans="1:18" ht="12.75" customHeight="1" x14ac:dyDescent="0.2">
      <c r="D4" s="310"/>
      <c r="E4" s="311" t="s">
        <v>565</v>
      </c>
      <c r="F4" s="310" t="s">
        <v>1</v>
      </c>
      <c r="G4" s="310"/>
      <c r="H4" s="310"/>
      <c r="I4" s="310"/>
      <c r="J4" s="310"/>
      <c r="K4" s="310"/>
      <c r="L4" s="310"/>
      <c r="M4" s="310"/>
    </row>
    <row r="5" spans="1:18" ht="12.75" customHeight="1" x14ac:dyDescent="0.2">
      <c r="D5" s="310"/>
      <c r="E5" s="311"/>
      <c r="F5" s="311" t="s">
        <v>566</v>
      </c>
      <c r="G5" s="324" t="s">
        <v>424</v>
      </c>
      <c r="H5" s="324"/>
      <c r="I5" s="324"/>
      <c r="J5" s="324"/>
      <c r="K5" s="324"/>
      <c r="L5" s="311" t="s">
        <v>567</v>
      </c>
      <c r="M5" s="306" t="s">
        <v>13</v>
      </c>
    </row>
    <row r="6" spans="1:18" ht="12.75" customHeight="1" x14ac:dyDescent="0.2">
      <c r="D6" s="310"/>
      <c r="E6" s="311"/>
      <c r="F6" s="311"/>
      <c r="G6" s="311" t="s">
        <v>546</v>
      </c>
      <c r="H6" s="311" t="s">
        <v>568</v>
      </c>
      <c r="I6" s="324" t="s">
        <v>424</v>
      </c>
      <c r="J6" s="324"/>
      <c r="K6" s="311" t="s">
        <v>319</v>
      </c>
      <c r="L6" s="311"/>
      <c r="M6" s="306"/>
    </row>
    <row r="7" spans="1:18" ht="90" customHeight="1" x14ac:dyDescent="0.2">
      <c r="D7" s="310"/>
      <c r="E7" s="311"/>
      <c r="F7" s="311"/>
      <c r="G7" s="311"/>
      <c r="H7" s="311"/>
      <c r="I7" s="28" t="s">
        <v>569</v>
      </c>
      <c r="J7" s="28" t="s">
        <v>570</v>
      </c>
      <c r="K7" s="311"/>
      <c r="L7" s="311"/>
      <c r="M7" s="306"/>
    </row>
    <row r="8" spans="1:18" ht="15.75" customHeight="1" x14ac:dyDescent="0.2">
      <c r="A8" t="s">
        <v>17</v>
      </c>
      <c r="C8" t="s">
        <v>571</v>
      </c>
      <c r="D8" s="65" t="s">
        <v>426</v>
      </c>
      <c r="E8" s="42">
        <v>100</v>
      </c>
      <c r="F8" s="42">
        <v>100</v>
      </c>
      <c r="G8" s="42">
        <v>100</v>
      </c>
      <c r="H8" s="42">
        <v>100</v>
      </c>
      <c r="I8" s="42">
        <v>100</v>
      </c>
      <c r="J8" s="42">
        <v>100</v>
      </c>
      <c r="K8" s="42">
        <v>100</v>
      </c>
      <c r="L8" s="42">
        <v>100</v>
      </c>
      <c r="M8" s="42">
        <v>100</v>
      </c>
    </row>
    <row r="9" spans="1:18" ht="29.25" customHeight="1" x14ac:dyDescent="0.2">
      <c r="A9" t="s">
        <v>20</v>
      </c>
      <c r="C9" t="s">
        <v>572</v>
      </c>
      <c r="D9" s="70" t="s">
        <v>428</v>
      </c>
      <c r="E9" s="42">
        <v>100</v>
      </c>
      <c r="F9" s="42">
        <v>100</v>
      </c>
      <c r="G9" s="42">
        <v>100</v>
      </c>
      <c r="H9" s="42">
        <v>100</v>
      </c>
      <c r="I9" s="42">
        <v>100</v>
      </c>
      <c r="J9" s="42">
        <v>100</v>
      </c>
      <c r="K9" s="42">
        <v>100</v>
      </c>
      <c r="L9" s="42">
        <v>100</v>
      </c>
      <c r="M9" s="42">
        <v>100</v>
      </c>
    </row>
    <row r="10" spans="1:18" ht="25.5" x14ac:dyDescent="0.2">
      <c r="A10" t="s">
        <v>22</v>
      </c>
      <c r="C10" t="s">
        <v>573</v>
      </c>
      <c r="D10" s="67" t="s">
        <v>430</v>
      </c>
      <c r="E10" s="45">
        <v>48</v>
      </c>
      <c r="F10" s="45">
        <v>49</v>
      </c>
      <c r="G10" s="45">
        <v>46.3</v>
      </c>
      <c r="H10" s="45">
        <v>52.9</v>
      </c>
      <c r="I10" s="45">
        <v>46.6</v>
      </c>
      <c r="J10" s="45">
        <v>69.3</v>
      </c>
      <c r="K10" s="45">
        <v>53</v>
      </c>
      <c r="L10" s="45">
        <v>50.2</v>
      </c>
      <c r="M10" s="45">
        <v>46.2</v>
      </c>
      <c r="N10" s="34"/>
      <c r="O10" s="34"/>
      <c r="P10" s="34"/>
      <c r="Q10" s="34"/>
      <c r="R10" s="34"/>
    </row>
    <row r="11" spans="1:18" x14ac:dyDescent="0.2">
      <c r="A11" t="s">
        <v>24</v>
      </c>
      <c r="C11" t="s">
        <v>574</v>
      </c>
      <c r="D11" s="68" t="s">
        <v>432</v>
      </c>
      <c r="E11" s="45">
        <v>43.8</v>
      </c>
      <c r="F11" s="45">
        <v>45.4</v>
      </c>
      <c r="G11" s="45">
        <v>42.4</v>
      </c>
      <c r="H11" s="45">
        <v>49.5</v>
      </c>
      <c r="I11" s="45">
        <v>43.5</v>
      </c>
      <c r="J11" s="45">
        <v>65.3</v>
      </c>
      <c r="K11" s="45">
        <v>52.1</v>
      </c>
      <c r="L11" s="45">
        <v>46.7</v>
      </c>
      <c r="M11" s="45">
        <v>41.4</v>
      </c>
    </row>
    <row r="12" spans="1:18" ht="25.5" x14ac:dyDescent="0.2">
      <c r="A12" t="s">
        <v>52</v>
      </c>
      <c r="C12" t="s">
        <v>575</v>
      </c>
      <c r="D12" s="67" t="s">
        <v>434</v>
      </c>
      <c r="E12" s="45">
        <v>26.9</v>
      </c>
      <c r="F12" s="45">
        <v>29.2</v>
      </c>
      <c r="G12" s="45">
        <v>29.1</v>
      </c>
      <c r="H12" s="45">
        <v>29.9</v>
      </c>
      <c r="I12" s="45">
        <v>32.9</v>
      </c>
      <c r="J12" s="45">
        <v>22.1</v>
      </c>
      <c r="K12" s="45">
        <v>23.4</v>
      </c>
      <c r="L12" s="45">
        <v>30.9</v>
      </c>
      <c r="M12" s="45">
        <v>23.5</v>
      </c>
    </row>
    <row r="13" spans="1:18" x14ac:dyDescent="0.2">
      <c r="A13" t="s">
        <v>55</v>
      </c>
      <c r="C13" t="s">
        <v>576</v>
      </c>
      <c r="D13" s="67" t="s">
        <v>436</v>
      </c>
      <c r="E13" s="45">
        <v>25.1</v>
      </c>
      <c r="F13" s="45">
        <v>21.8</v>
      </c>
      <c r="G13" s="45">
        <v>24.6</v>
      </c>
      <c r="H13" s="45">
        <v>17.2</v>
      </c>
      <c r="I13" s="45">
        <v>20.5</v>
      </c>
      <c r="J13" s="45">
        <v>8.6</v>
      </c>
      <c r="K13" s="45">
        <v>23.6</v>
      </c>
      <c r="L13" s="45">
        <v>18.899999999999999</v>
      </c>
      <c r="M13" s="45">
        <v>30.3</v>
      </c>
    </row>
    <row r="14" spans="1:18" ht="33.75" customHeight="1" x14ac:dyDescent="0.2">
      <c r="A14" t="s">
        <v>57</v>
      </c>
      <c r="C14" t="s">
        <v>577</v>
      </c>
      <c r="D14" s="69" t="s">
        <v>438</v>
      </c>
      <c r="E14" s="42">
        <v>92.6</v>
      </c>
      <c r="F14" s="42">
        <v>91</v>
      </c>
      <c r="G14" s="42">
        <v>96.9</v>
      </c>
      <c r="H14" s="42">
        <v>81.7</v>
      </c>
      <c r="I14" s="42">
        <v>93.8</v>
      </c>
      <c r="J14" s="42">
        <v>50.3</v>
      </c>
      <c r="K14" s="42">
        <v>91.7</v>
      </c>
      <c r="L14" s="42">
        <v>78.099999999999994</v>
      </c>
      <c r="M14" s="42">
        <v>98.9</v>
      </c>
    </row>
    <row r="15" spans="1:18" ht="25.5" x14ac:dyDescent="0.2">
      <c r="A15" t="s">
        <v>59</v>
      </c>
      <c r="C15" t="s">
        <v>578</v>
      </c>
      <c r="D15" s="67" t="s">
        <v>430</v>
      </c>
      <c r="E15" s="45">
        <v>44.7</v>
      </c>
      <c r="F15" s="45">
        <v>44.4</v>
      </c>
      <c r="G15" s="45">
        <v>45.8</v>
      </c>
      <c r="H15" s="45">
        <v>41.8</v>
      </c>
      <c r="I15" s="45">
        <v>44.8</v>
      </c>
      <c r="J15" s="45">
        <v>34</v>
      </c>
      <c r="K15" s="45">
        <v>49.5</v>
      </c>
      <c r="L15" s="45">
        <v>40.9</v>
      </c>
      <c r="M15" s="45">
        <v>46.1</v>
      </c>
    </row>
    <row r="16" spans="1:18" x14ac:dyDescent="0.2">
      <c r="A16" t="s">
        <v>63</v>
      </c>
      <c r="C16" t="s">
        <v>579</v>
      </c>
      <c r="D16" s="68" t="s">
        <v>432</v>
      </c>
      <c r="E16" s="45">
        <v>41</v>
      </c>
      <c r="F16" s="45">
        <v>41.2</v>
      </c>
      <c r="G16" s="45">
        <v>41.9</v>
      </c>
      <c r="H16" s="45">
        <v>39.4</v>
      </c>
      <c r="I16" s="45">
        <v>41.7</v>
      </c>
      <c r="J16" s="45">
        <v>33.799999999999997</v>
      </c>
      <c r="K16" s="45">
        <v>48.6</v>
      </c>
      <c r="L16" s="45">
        <v>39.6</v>
      </c>
      <c r="M16" s="45">
        <v>41.4</v>
      </c>
    </row>
    <row r="17" spans="1:13" ht="25.5" x14ac:dyDescent="0.2">
      <c r="A17" t="s">
        <v>103</v>
      </c>
      <c r="C17" t="s">
        <v>580</v>
      </c>
      <c r="D17" s="67" t="s">
        <v>434</v>
      </c>
      <c r="E17" s="45">
        <v>23.7</v>
      </c>
      <c r="F17" s="45">
        <v>25.7</v>
      </c>
      <c r="G17" s="45">
        <v>26.8</v>
      </c>
      <c r="H17" s="45">
        <v>24.4</v>
      </c>
      <c r="I17" s="45">
        <v>29.8</v>
      </c>
      <c r="J17" s="45">
        <v>11</v>
      </c>
      <c r="K17" s="45">
        <v>19.399999999999999</v>
      </c>
      <c r="L17" s="45">
        <v>21.7</v>
      </c>
      <c r="M17" s="45">
        <v>22.5</v>
      </c>
    </row>
    <row r="18" spans="1:13" x14ac:dyDescent="0.2">
      <c r="A18" t="s">
        <v>105</v>
      </c>
      <c r="C18" t="s">
        <v>581</v>
      </c>
      <c r="D18" s="68" t="s">
        <v>443</v>
      </c>
      <c r="E18" s="45">
        <v>4.5</v>
      </c>
      <c r="F18" s="45">
        <v>7.1</v>
      </c>
      <c r="G18" s="45">
        <v>9.1</v>
      </c>
      <c r="H18" s="45">
        <v>4.0999999999999996</v>
      </c>
      <c r="I18" s="45">
        <v>5.5</v>
      </c>
      <c r="J18" s="45">
        <v>0.7</v>
      </c>
      <c r="K18" s="45">
        <v>5.0999999999999996</v>
      </c>
      <c r="L18" s="45">
        <v>3.6</v>
      </c>
      <c r="M18" s="45">
        <v>2.5</v>
      </c>
    </row>
    <row r="19" spans="1:13" x14ac:dyDescent="0.2">
      <c r="A19" t="s">
        <v>363</v>
      </c>
      <c r="C19" t="s">
        <v>582</v>
      </c>
      <c r="D19" s="67" t="s">
        <v>436</v>
      </c>
      <c r="E19" s="45">
        <v>24.2</v>
      </c>
      <c r="F19" s="45">
        <v>20.9</v>
      </c>
      <c r="G19" s="45">
        <v>24.3</v>
      </c>
      <c r="H19" s="45">
        <v>15.4</v>
      </c>
      <c r="I19" s="45">
        <v>19.2</v>
      </c>
      <c r="J19" s="45">
        <v>5.3</v>
      </c>
      <c r="K19" s="45">
        <v>22.8</v>
      </c>
      <c r="L19" s="45">
        <v>15.5</v>
      </c>
      <c r="M19" s="45">
        <v>30.3</v>
      </c>
    </row>
    <row r="20" spans="1:13" ht="32.25" customHeight="1" x14ac:dyDescent="0.2">
      <c r="A20" t="s">
        <v>323</v>
      </c>
      <c r="C20" t="s">
        <v>583</v>
      </c>
      <c r="D20" s="70" t="s">
        <v>446</v>
      </c>
      <c r="E20" s="42">
        <v>7.4</v>
      </c>
      <c r="F20" s="42">
        <v>9</v>
      </c>
      <c r="G20" s="42">
        <v>3.1</v>
      </c>
      <c r="H20" s="42">
        <v>18.3</v>
      </c>
      <c r="I20" s="42">
        <v>6.2</v>
      </c>
      <c r="J20" s="42">
        <v>49.7</v>
      </c>
      <c r="K20" s="42">
        <v>8.3000000000000007</v>
      </c>
      <c r="L20" s="42">
        <v>21.9</v>
      </c>
      <c r="M20" s="42">
        <v>1.1000000000000001</v>
      </c>
    </row>
    <row r="21" spans="1:13" ht="25.5" x14ac:dyDescent="0.2">
      <c r="A21" t="s">
        <v>108</v>
      </c>
      <c r="C21" t="s">
        <v>584</v>
      </c>
      <c r="D21" s="67" t="s">
        <v>430</v>
      </c>
      <c r="E21" s="45">
        <v>3.3</v>
      </c>
      <c r="F21" s="45">
        <v>4.5999999999999996</v>
      </c>
      <c r="G21" s="45">
        <v>0.5</v>
      </c>
      <c r="H21" s="45">
        <v>11.1</v>
      </c>
      <c r="I21" s="45">
        <v>1.8</v>
      </c>
      <c r="J21" s="45">
        <v>35.299999999999997</v>
      </c>
      <c r="K21" s="45">
        <v>3.5</v>
      </c>
      <c r="L21" s="45">
        <v>9.3000000000000007</v>
      </c>
      <c r="M21" s="45">
        <v>0.1</v>
      </c>
    </row>
    <row r="22" spans="1:13" x14ac:dyDescent="0.2">
      <c r="A22" t="s">
        <v>324</v>
      </c>
      <c r="C22" t="s">
        <v>585</v>
      </c>
      <c r="D22" s="68" t="s">
        <v>432</v>
      </c>
      <c r="E22" s="45">
        <v>2.8</v>
      </c>
      <c r="F22" s="45">
        <v>4.2</v>
      </c>
      <c r="G22" s="45">
        <v>0.5</v>
      </c>
      <c r="H22" s="45">
        <v>10.1</v>
      </c>
      <c r="I22" s="45">
        <v>1.8</v>
      </c>
      <c r="J22" s="45">
        <v>31.5</v>
      </c>
      <c r="K22" s="45">
        <v>3.5</v>
      </c>
      <c r="L22" s="45">
        <v>7.1</v>
      </c>
      <c r="M22" s="45">
        <v>0</v>
      </c>
    </row>
    <row r="23" spans="1:13" ht="25.5" x14ac:dyDescent="0.2">
      <c r="A23" t="s">
        <v>110</v>
      </c>
      <c r="C23" t="s">
        <v>586</v>
      </c>
      <c r="D23" s="67" t="s">
        <v>434</v>
      </c>
      <c r="E23" s="45">
        <v>3.2</v>
      </c>
      <c r="F23" s="45">
        <v>3.5</v>
      </c>
      <c r="G23" s="45">
        <v>2.2999999999999998</v>
      </c>
      <c r="H23" s="45">
        <v>5.3</v>
      </c>
      <c r="I23" s="45">
        <v>3.1</v>
      </c>
      <c r="J23" s="45">
        <v>11.1</v>
      </c>
      <c r="K23" s="45">
        <v>4.0999999999999996</v>
      </c>
      <c r="L23" s="45">
        <v>9.1999999999999993</v>
      </c>
      <c r="M23" s="45">
        <v>1</v>
      </c>
    </row>
    <row r="24" spans="1:13" x14ac:dyDescent="0.2">
      <c r="A24" t="s">
        <v>111</v>
      </c>
      <c r="C24" t="s">
        <v>587</v>
      </c>
      <c r="D24" s="67" t="s">
        <v>436</v>
      </c>
      <c r="E24" s="45">
        <v>0.9</v>
      </c>
      <c r="F24" s="45">
        <v>0.9</v>
      </c>
      <c r="G24" s="45" t="s">
        <v>1170</v>
      </c>
      <c r="H24" s="45">
        <v>1.8</v>
      </c>
      <c r="I24" s="45">
        <v>1.3</v>
      </c>
      <c r="J24" s="45">
        <v>3.3</v>
      </c>
      <c r="K24" s="45" t="s">
        <v>1170</v>
      </c>
      <c r="L24" s="45">
        <v>3.4</v>
      </c>
      <c r="M24" s="45">
        <v>0</v>
      </c>
    </row>
    <row r="25" spans="1:13" x14ac:dyDescent="0.2">
      <c r="D25" s="67"/>
      <c r="E25" s="45"/>
      <c r="F25" s="45"/>
      <c r="G25" s="45"/>
      <c r="H25" s="45"/>
      <c r="I25" s="45"/>
      <c r="J25" s="45"/>
      <c r="K25" s="45"/>
      <c r="L25" s="45"/>
      <c r="M25" s="45" t="s">
        <v>1084</v>
      </c>
    </row>
    <row r="26" spans="1:13" x14ac:dyDescent="0.2">
      <c r="D26" s="310"/>
      <c r="E26" s="311" t="s">
        <v>565</v>
      </c>
      <c r="F26" s="310" t="s">
        <v>1</v>
      </c>
      <c r="G26" s="310"/>
      <c r="H26" s="310"/>
      <c r="I26" s="310"/>
      <c r="J26" s="310"/>
      <c r="K26" s="310"/>
      <c r="L26" s="310"/>
      <c r="M26" s="310"/>
    </row>
    <row r="27" spans="1:13" x14ac:dyDescent="0.2">
      <c r="D27" s="310"/>
      <c r="E27" s="311"/>
      <c r="F27" s="311" t="s">
        <v>566</v>
      </c>
      <c r="G27" s="324" t="s">
        <v>424</v>
      </c>
      <c r="H27" s="324"/>
      <c r="I27" s="324"/>
      <c r="J27" s="324"/>
      <c r="K27" s="324"/>
      <c r="L27" s="311" t="s">
        <v>567</v>
      </c>
      <c r="M27" s="306" t="s">
        <v>13</v>
      </c>
    </row>
    <row r="28" spans="1:13" x14ac:dyDescent="0.2">
      <c r="D28" s="310"/>
      <c r="E28" s="311"/>
      <c r="F28" s="311"/>
      <c r="G28" s="311" t="s">
        <v>546</v>
      </c>
      <c r="H28" s="311" t="s">
        <v>568</v>
      </c>
      <c r="I28" s="324" t="s">
        <v>424</v>
      </c>
      <c r="J28" s="324"/>
      <c r="K28" s="311" t="s">
        <v>319</v>
      </c>
      <c r="L28" s="311"/>
      <c r="M28" s="306"/>
    </row>
    <row r="29" spans="1:13" ht="90" customHeight="1" x14ac:dyDescent="0.2">
      <c r="D29" s="310"/>
      <c r="E29" s="311"/>
      <c r="F29" s="311"/>
      <c r="G29" s="311"/>
      <c r="H29" s="311"/>
      <c r="I29" s="218" t="s">
        <v>569</v>
      </c>
      <c r="J29" s="218" t="s">
        <v>570</v>
      </c>
      <c r="K29" s="311"/>
      <c r="L29" s="311"/>
      <c r="M29" s="306"/>
    </row>
    <row r="30" spans="1:13" ht="18" customHeight="1" x14ac:dyDescent="0.2">
      <c r="A30" t="s">
        <v>123</v>
      </c>
      <c r="C30" t="s">
        <v>588</v>
      </c>
      <c r="D30" s="71" t="s">
        <v>452</v>
      </c>
      <c r="E30" s="42">
        <v>100</v>
      </c>
      <c r="F30" s="42">
        <v>100</v>
      </c>
      <c r="G30" s="42">
        <v>100</v>
      </c>
      <c r="H30" s="42">
        <v>100</v>
      </c>
      <c r="I30" s="42">
        <v>100</v>
      </c>
      <c r="J30" s="42">
        <v>100</v>
      </c>
      <c r="K30" s="42">
        <v>100</v>
      </c>
      <c r="L30" s="42">
        <v>100</v>
      </c>
      <c r="M30" s="42">
        <v>100</v>
      </c>
    </row>
    <row r="31" spans="1:13" ht="27.75" customHeight="1" x14ac:dyDescent="0.2">
      <c r="A31" t="s">
        <v>384</v>
      </c>
      <c r="C31" t="s">
        <v>589</v>
      </c>
      <c r="D31" s="72" t="s">
        <v>430</v>
      </c>
      <c r="E31" s="45">
        <v>11.2</v>
      </c>
      <c r="F31" s="45">
        <v>3.4</v>
      </c>
      <c r="G31" s="45">
        <v>2.7</v>
      </c>
      <c r="H31" s="45">
        <v>10.4</v>
      </c>
      <c r="I31" s="45">
        <v>10.1</v>
      </c>
      <c r="J31" s="45">
        <v>22.9</v>
      </c>
      <c r="K31" s="45">
        <v>12.3</v>
      </c>
      <c r="L31" s="45">
        <v>21.9</v>
      </c>
      <c r="M31" s="45">
        <v>22.9</v>
      </c>
    </row>
    <row r="32" spans="1:13" ht="15.75" customHeight="1" x14ac:dyDescent="0.2">
      <c r="A32" t="s">
        <v>325</v>
      </c>
      <c r="C32" t="s">
        <v>590</v>
      </c>
      <c r="D32" s="67" t="s">
        <v>455</v>
      </c>
      <c r="E32" s="44" t="s">
        <v>101</v>
      </c>
      <c r="F32" s="45">
        <v>3.4</v>
      </c>
      <c r="G32" s="45">
        <v>2.7</v>
      </c>
      <c r="H32" s="45">
        <v>10.3</v>
      </c>
      <c r="I32" s="45">
        <v>10</v>
      </c>
      <c r="J32" s="45">
        <v>22.9</v>
      </c>
      <c r="K32" s="45">
        <v>12.3</v>
      </c>
      <c r="L32" s="45">
        <v>18.8</v>
      </c>
      <c r="M32" s="44" t="s">
        <v>101</v>
      </c>
    </row>
    <row r="33" spans="1:13" ht="27.75" customHeight="1" x14ac:dyDescent="0.2">
      <c r="A33" t="s">
        <v>126</v>
      </c>
      <c r="C33" t="s">
        <v>591</v>
      </c>
      <c r="D33" s="68" t="s">
        <v>457</v>
      </c>
      <c r="E33" s="45">
        <v>5.4</v>
      </c>
      <c r="F33" s="45">
        <v>2.8</v>
      </c>
      <c r="G33" s="45">
        <v>2.4</v>
      </c>
      <c r="H33" s="45">
        <v>7.4</v>
      </c>
      <c r="I33" s="45">
        <v>7.3</v>
      </c>
      <c r="J33" s="45">
        <v>12.4</v>
      </c>
      <c r="K33" s="45">
        <v>4.7</v>
      </c>
      <c r="L33" s="45">
        <v>12.8</v>
      </c>
      <c r="M33" s="45">
        <v>9</v>
      </c>
    </row>
    <row r="34" spans="1:13" x14ac:dyDescent="0.2">
      <c r="A34" t="s">
        <v>128</v>
      </c>
      <c r="C34" t="s">
        <v>592</v>
      </c>
      <c r="D34" s="72" t="s">
        <v>459</v>
      </c>
      <c r="E34" s="45">
        <v>88.8</v>
      </c>
      <c r="F34" s="45">
        <v>96.6</v>
      </c>
      <c r="G34" s="45">
        <v>97.3</v>
      </c>
      <c r="H34" s="45">
        <v>89.6</v>
      </c>
      <c r="I34" s="45">
        <v>89.9</v>
      </c>
      <c r="J34" s="45">
        <v>77.099999999999994</v>
      </c>
      <c r="K34" s="45">
        <v>87.7</v>
      </c>
      <c r="L34" s="45">
        <v>78.099999999999994</v>
      </c>
      <c r="M34" s="45">
        <v>77.099999999999994</v>
      </c>
    </row>
    <row r="35" spans="1:13" ht="43.5" customHeight="1" x14ac:dyDescent="0.2">
      <c r="A35" t="s">
        <v>129</v>
      </c>
      <c r="C35" t="s">
        <v>593</v>
      </c>
      <c r="D35" s="67" t="s">
        <v>461</v>
      </c>
      <c r="E35" s="45">
        <v>48.8</v>
      </c>
      <c r="F35" s="45">
        <v>51.5</v>
      </c>
      <c r="G35" s="45">
        <v>52.4</v>
      </c>
      <c r="H35" s="45">
        <v>40.799999999999997</v>
      </c>
      <c r="I35" s="45">
        <v>39.9</v>
      </c>
      <c r="J35" s="45">
        <v>73.400000000000006</v>
      </c>
      <c r="K35" s="45">
        <v>45.1</v>
      </c>
      <c r="L35" s="45">
        <v>42.4</v>
      </c>
      <c r="M35" s="45">
        <v>45</v>
      </c>
    </row>
    <row r="36" spans="1:13" ht="18" customHeight="1" x14ac:dyDescent="0.2">
      <c r="A36" t="s">
        <v>130</v>
      </c>
      <c r="C36" t="s">
        <v>594</v>
      </c>
      <c r="D36" s="67" t="s">
        <v>463</v>
      </c>
      <c r="E36" s="45">
        <v>40</v>
      </c>
      <c r="F36" s="45">
        <v>45.1</v>
      </c>
      <c r="G36" s="45">
        <v>44.9</v>
      </c>
      <c r="H36" s="45">
        <v>48.8</v>
      </c>
      <c r="I36" s="45" t="s">
        <v>1170</v>
      </c>
      <c r="J36" s="45" t="s">
        <v>1170</v>
      </c>
      <c r="K36" s="45">
        <v>41.5</v>
      </c>
      <c r="L36" s="45">
        <v>35.200000000000003</v>
      </c>
      <c r="M36" s="45">
        <v>32</v>
      </c>
    </row>
    <row r="37" spans="1:13" ht="24" customHeight="1" x14ac:dyDescent="0.2">
      <c r="A37" t="s">
        <v>133</v>
      </c>
      <c r="C37" t="s">
        <v>595</v>
      </c>
      <c r="D37" s="79" t="s">
        <v>465</v>
      </c>
      <c r="E37" s="42">
        <v>100</v>
      </c>
      <c r="F37" s="42">
        <v>100</v>
      </c>
      <c r="G37" s="42">
        <v>100</v>
      </c>
      <c r="H37" s="42">
        <v>100</v>
      </c>
      <c r="I37" s="42">
        <v>100</v>
      </c>
      <c r="J37" s="42">
        <v>100</v>
      </c>
      <c r="K37" s="42">
        <v>100</v>
      </c>
      <c r="L37" s="42">
        <v>100</v>
      </c>
      <c r="M37" s="42">
        <v>100</v>
      </c>
    </row>
    <row r="38" spans="1:13" ht="18" customHeight="1" x14ac:dyDescent="0.2">
      <c r="A38" t="s">
        <v>136</v>
      </c>
      <c r="C38" t="s">
        <v>596</v>
      </c>
      <c r="D38" s="69" t="s">
        <v>467</v>
      </c>
      <c r="E38" s="42">
        <v>77.400000000000006</v>
      </c>
      <c r="F38" s="42">
        <v>96.8</v>
      </c>
      <c r="G38" s="42">
        <v>100</v>
      </c>
      <c r="H38" s="42">
        <v>100</v>
      </c>
      <c r="I38" s="42" t="s">
        <v>1170</v>
      </c>
      <c r="J38" s="42" t="s">
        <v>1170</v>
      </c>
      <c r="K38" s="42">
        <v>81.8</v>
      </c>
      <c r="L38" s="42">
        <v>95.3</v>
      </c>
      <c r="M38" s="42">
        <v>73.400000000000006</v>
      </c>
    </row>
    <row r="39" spans="1:13" ht="30.75" customHeight="1" x14ac:dyDescent="0.2">
      <c r="A39" t="s">
        <v>137</v>
      </c>
      <c r="C39" t="s">
        <v>597</v>
      </c>
      <c r="D39" s="67" t="s">
        <v>430</v>
      </c>
      <c r="E39" s="45">
        <v>44</v>
      </c>
      <c r="F39" s="45">
        <v>62.9</v>
      </c>
      <c r="G39" s="45">
        <v>65.7</v>
      </c>
      <c r="H39" s="45">
        <v>66.5</v>
      </c>
      <c r="I39" s="45" t="s">
        <v>1170</v>
      </c>
      <c r="J39" s="45" t="s">
        <v>1170</v>
      </c>
      <c r="K39" s="45">
        <v>47.4</v>
      </c>
      <c r="L39" s="45">
        <v>53.3</v>
      </c>
      <c r="M39" s="45">
        <v>41.2</v>
      </c>
    </row>
    <row r="40" spans="1:13" ht="30.75" customHeight="1" x14ac:dyDescent="0.2">
      <c r="A40" t="s">
        <v>140</v>
      </c>
      <c r="C40" t="s">
        <v>598</v>
      </c>
      <c r="D40" s="68" t="s">
        <v>470</v>
      </c>
      <c r="E40" s="45">
        <v>34.6</v>
      </c>
      <c r="F40" s="45">
        <v>47.1</v>
      </c>
      <c r="G40" s="45">
        <v>52</v>
      </c>
      <c r="H40" s="45">
        <v>46.1</v>
      </c>
      <c r="I40" s="45" t="s">
        <v>1170</v>
      </c>
      <c r="J40" s="45" t="s">
        <v>1170</v>
      </c>
      <c r="K40" s="45">
        <v>43.1</v>
      </c>
      <c r="L40" s="45">
        <v>48.1</v>
      </c>
      <c r="M40" s="45">
        <v>31.7</v>
      </c>
    </row>
    <row r="41" spans="1:13" ht="15" customHeight="1" x14ac:dyDescent="0.2">
      <c r="A41" t="s">
        <v>143</v>
      </c>
      <c r="C41" t="s">
        <v>599</v>
      </c>
      <c r="D41" s="67" t="s">
        <v>459</v>
      </c>
      <c r="E41" s="45">
        <v>33.4</v>
      </c>
      <c r="F41" s="45">
        <v>33.9</v>
      </c>
      <c r="G41" s="45">
        <v>34.299999999999997</v>
      </c>
      <c r="H41" s="45">
        <v>33.5</v>
      </c>
      <c r="I41" s="45" t="s">
        <v>1170</v>
      </c>
      <c r="J41" s="45" t="s">
        <v>1170</v>
      </c>
      <c r="K41" s="45">
        <v>34.4</v>
      </c>
      <c r="L41" s="45">
        <v>42</v>
      </c>
      <c r="M41" s="45">
        <v>32.200000000000003</v>
      </c>
    </row>
    <row r="42" spans="1:13" x14ac:dyDescent="0.2">
      <c r="C42" t="s">
        <v>158</v>
      </c>
      <c r="D42" s="67" t="s">
        <v>472</v>
      </c>
      <c r="E42" s="50"/>
      <c r="F42" s="50"/>
      <c r="G42" s="50"/>
      <c r="H42" s="50"/>
      <c r="I42" s="50"/>
      <c r="J42" s="50"/>
      <c r="K42" s="50"/>
      <c r="L42" s="50"/>
      <c r="M42" s="50"/>
    </row>
    <row r="43" spans="1:13" x14ac:dyDescent="0.2">
      <c r="A43" t="s">
        <v>146</v>
      </c>
      <c r="C43" t="s">
        <v>600</v>
      </c>
      <c r="D43" s="68" t="s">
        <v>474</v>
      </c>
      <c r="E43" s="44" t="s">
        <v>101</v>
      </c>
      <c r="F43" s="45">
        <v>5.6</v>
      </c>
      <c r="G43" s="45" t="s">
        <v>62</v>
      </c>
      <c r="H43" s="45" t="s">
        <v>1170</v>
      </c>
      <c r="I43" s="45" t="s">
        <v>1170</v>
      </c>
      <c r="J43" s="45" t="s">
        <v>62</v>
      </c>
      <c r="K43" s="45" t="s">
        <v>1170</v>
      </c>
      <c r="L43" s="45">
        <v>8.6</v>
      </c>
      <c r="M43" s="44" t="s">
        <v>101</v>
      </c>
    </row>
    <row r="44" spans="1:13" ht="29.25" customHeight="1" x14ac:dyDescent="0.2">
      <c r="A44" t="s">
        <v>326</v>
      </c>
      <c r="C44" t="s">
        <v>601</v>
      </c>
      <c r="D44" s="118" t="s">
        <v>476</v>
      </c>
      <c r="E44" s="44" t="s">
        <v>101</v>
      </c>
      <c r="F44" s="45">
        <v>48.4</v>
      </c>
      <c r="G44" s="45" t="s">
        <v>1170</v>
      </c>
      <c r="H44" s="45">
        <v>81</v>
      </c>
      <c r="I44" s="45">
        <v>81.900000000000006</v>
      </c>
      <c r="J44" s="45" t="s">
        <v>62</v>
      </c>
      <c r="K44" s="45" t="s">
        <v>1170</v>
      </c>
      <c r="L44" s="45">
        <v>19.399999999999999</v>
      </c>
      <c r="M44" s="44" t="s">
        <v>101</v>
      </c>
    </row>
    <row r="45" spans="1:13" ht="30" customHeight="1" x14ac:dyDescent="0.2">
      <c r="A45" t="s">
        <v>149</v>
      </c>
      <c r="C45" t="s">
        <v>602</v>
      </c>
      <c r="D45" s="68" t="s">
        <v>478</v>
      </c>
      <c r="E45" s="44" t="s">
        <v>101</v>
      </c>
      <c r="F45" s="45">
        <v>19.399999999999999</v>
      </c>
      <c r="G45" s="45">
        <v>65.900000000000006</v>
      </c>
      <c r="H45" s="45">
        <v>0.3</v>
      </c>
      <c r="I45" s="45" t="s">
        <v>62</v>
      </c>
      <c r="J45" s="45" t="s">
        <v>1170</v>
      </c>
      <c r="K45" s="45" t="s">
        <v>1170</v>
      </c>
      <c r="L45" s="45">
        <v>9.5</v>
      </c>
      <c r="M45" s="44" t="s">
        <v>101</v>
      </c>
    </row>
    <row r="46" spans="1:13" ht="40.5" customHeight="1" x14ac:dyDescent="0.2">
      <c r="A46" t="s">
        <v>152</v>
      </c>
      <c r="C46" t="s">
        <v>603</v>
      </c>
      <c r="D46" s="68" t="s">
        <v>926</v>
      </c>
      <c r="E46" s="44" t="s">
        <v>101</v>
      </c>
      <c r="F46" s="45">
        <v>23.4</v>
      </c>
      <c r="G46" s="45">
        <v>27.5</v>
      </c>
      <c r="H46" s="45">
        <v>14.7</v>
      </c>
      <c r="I46" s="45" t="s">
        <v>1170</v>
      </c>
      <c r="J46" s="45" t="s">
        <v>1170</v>
      </c>
      <c r="K46" s="45">
        <v>44.8</v>
      </c>
      <c r="L46" s="45">
        <v>56.9</v>
      </c>
      <c r="M46" s="44" t="s">
        <v>101</v>
      </c>
    </row>
    <row r="47" spans="1:13" ht="28.5" customHeight="1" x14ac:dyDescent="0.2">
      <c r="A47" t="s">
        <v>155</v>
      </c>
      <c r="C47" t="s">
        <v>604</v>
      </c>
      <c r="D47" s="68" t="s">
        <v>482</v>
      </c>
      <c r="E47" s="44" t="s">
        <v>101</v>
      </c>
      <c r="F47" s="45" t="s">
        <v>62</v>
      </c>
      <c r="G47" s="45" t="s">
        <v>62</v>
      </c>
      <c r="H47" s="45" t="s">
        <v>62</v>
      </c>
      <c r="I47" s="45" t="s">
        <v>62</v>
      </c>
      <c r="J47" s="45" t="s">
        <v>62</v>
      </c>
      <c r="K47" s="45" t="s">
        <v>62</v>
      </c>
      <c r="L47" s="45">
        <v>0.9</v>
      </c>
      <c r="M47" s="44" t="s">
        <v>101</v>
      </c>
    </row>
    <row r="48" spans="1:13" ht="16.5" customHeight="1" x14ac:dyDescent="0.2">
      <c r="A48" t="s">
        <v>328</v>
      </c>
      <c r="C48" t="s">
        <v>605</v>
      </c>
      <c r="D48" s="69" t="s">
        <v>484</v>
      </c>
      <c r="E48" s="42">
        <v>22.6</v>
      </c>
      <c r="F48" s="42">
        <v>3.2</v>
      </c>
      <c r="G48" s="42" t="s">
        <v>62</v>
      </c>
      <c r="H48" s="42" t="s">
        <v>62</v>
      </c>
      <c r="I48" s="42" t="s">
        <v>62</v>
      </c>
      <c r="J48" s="42" t="s">
        <v>62</v>
      </c>
      <c r="K48" s="42">
        <v>18.2</v>
      </c>
      <c r="L48" s="42">
        <v>4.7</v>
      </c>
      <c r="M48" s="42">
        <v>26.6</v>
      </c>
    </row>
    <row r="49" spans="1:13" ht="28.5" customHeight="1" x14ac:dyDescent="0.2">
      <c r="A49" t="s">
        <v>159</v>
      </c>
      <c r="C49" t="s">
        <v>606</v>
      </c>
      <c r="D49" s="67" t="s">
        <v>430</v>
      </c>
      <c r="E49" s="45">
        <v>13.9</v>
      </c>
      <c r="F49" s="45">
        <v>2.2999999999999998</v>
      </c>
      <c r="G49" s="45" t="s">
        <v>62</v>
      </c>
      <c r="H49" s="45" t="s">
        <v>62</v>
      </c>
      <c r="I49" s="45" t="s">
        <v>62</v>
      </c>
      <c r="J49" s="45" t="s">
        <v>62</v>
      </c>
      <c r="K49" s="45">
        <v>13.3</v>
      </c>
      <c r="L49" s="45">
        <v>3.2</v>
      </c>
      <c r="M49" s="45">
        <v>16.2</v>
      </c>
    </row>
    <row r="50" spans="1:13" ht="28.5" customHeight="1" x14ac:dyDescent="0.2">
      <c r="A50" t="s">
        <v>329</v>
      </c>
      <c r="C50" t="s">
        <v>607</v>
      </c>
      <c r="D50" s="68" t="s">
        <v>487</v>
      </c>
      <c r="E50" s="45">
        <v>11.2</v>
      </c>
      <c r="F50" s="45">
        <v>2.2000000000000002</v>
      </c>
      <c r="G50" s="45" t="s">
        <v>62</v>
      </c>
      <c r="H50" s="45" t="s">
        <v>62</v>
      </c>
      <c r="I50" s="45" t="s">
        <v>62</v>
      </c>
      <c r="J50" s="45" t="s">
        <v>62</v>
      </c>
      <c r="K50" s="45">
        <v>12.5</v>
      </c>
      <c r="L50" s="45">
        <v>2.9</v>
      </c>
      <c r="M50" s="45">
        <v>13.1</v>
      </c>
    </row>
    <row r="51" spans="1:13" ht="16.5" customHeight="1" x14ac:dyDescent="0.2">
      <c r="A51" t="s">
        <v>162</v>
      </c>
      <c r="C51" t="s">
        <v>608</v>
      </c>
      <c r="D51" s="67" t="s">
        <v>459</v>
      </c>
      <c r="E51" s="45">
        <v>8.6999999999999993</v>
      </c>
      <c r="F51" s="45">
        <v>0.9</v>
      </c>
      <c r="G51" s="45" t="s">
        <v>62</v>
      </c>
      <c r="H51" s="45" t="s">
        <v>62</v>
      </c>
      <c r="I51" s="45" t="s">
        <v>62</v>
      </c>
      <c r="J51" s="45" t="s">
        <v>62</v>
      </c>
      <c r="K51" s="45" t="s">
        <v>1170</v>
      </c>
      <c r="L51" s="45">
        <v>1.5</v>
      </c>
      <c r="M51" s="45">
        <v>10.4</v>
      </c>
    </row>
    <row r="52" spans="1:13" ht="42" customHeight="1" x14ac:dyDescent="0.2">
      <c r="A52" t="s">
        <v>331</v>
      </c>
      <c r="C52" t="s">
        <v>609</v>
      </c>
      <c r="D52" s="69" t="s">
        <v>492</v>
      </c>
      <c r="E52" s="42">
        <v>100</v>
      </c>
      <c r="F52" s="42">
        <v>100</v>
      </c>
      <c r="G52" s="42">
        <v>100</v>
      </c>
      <c r="H52" s="42">
        <v>100</v>
      </c>
      <c r="I52" s="42">
        <v>100</v>
      </c>
      <c r="J52" s="42">
        <v>100</v>
      </c>
      <c r="K52" s="42">
        <v>100</v>
      </c>
      <c r="L52" s="42">
        <v>100</v>
      </c>
      <c r="M52" s="42">
        <v>100</v>
      </c>
    </row>
    <row r="53" spans="1:13" x14ac:dyDescent="0.2">
      <c r="C53" t="s">
        <v>158</v>
      </c>
      <c r="D53" s="73" t="s">
        <v>45</v>
      </c>
      <c r="E53" s="50"/>
      <c r="F53" s="50"/>
      <c r="G53" s="50"/>
      <c r="H53" s="50"/>
      <c r="I53" s="50"/>
      <c r="J53" s="50"/>
      <c r="K53" s="50"/>
      <c r="L53" s="50"/>
      <c r="M53" s="50"/>
    </row>
    <row r="54" spans="1:13" ht="16.5" customHeight="1" x14ac:dyDescent="0.2">
      <c r="A54" t="s">
        <v>165</v>
      </c>
      <c r="C54" t="s">
        <v>610</v>
      </c>
      <c r="D54" s="74" t="s">
        <v>494</v>
      </c>
      <c r="E54" s="42">
        <v>81.099999999999994</v>
      </c>
      <c r="F54" s="42">
        <v>81.7</v>
      </c>
      <c r="G54" s="42">
        <v>80.5</v>
      </c>
      <c r="H54" s="42">
        <v>99.4</v>
      </c>
      <c r="I54" s="42" t="s">
        <v>1170</v>
      </c>
      <c r="J54" s="42" t="s">
        <v>1170</v>
      </c>
      <c r="K54" s="42">
        <v>85.2</v>
      </c>
      <c r="L54" s="42">
        <v>70.400000000000006</v>
      </c>
      <c r="M54" s="42">
        <v>78.5</v>
      </c>
    </row>
    <row r="55" spans="1:13" ht="25.5" x14ac:dyDescent="0.2">
      <c r="A55" t="s">
        <v>168</v>
      </c>
      <c r="C55" t="s">
        <v>611</v>
      </c>
      <c r="D55" s="104" t="s">
        <v>496</v>
      </c>
      <c r="E55" s="45">
        <v>15.4</v>
      </c>
      <c r="F55" s="45">
        <v>8</v>
      </c>
      <c r="G55" s="45">
        <v>6.1</v>
      </c>
      <c r="H55" s="45">
        <v>36.799999999999997</v>
      </c>
      <c r="I55" s="247" t="s">
        <v>1170</v>
      </c>
      <c r="J55" s="247" t="s">
        <v>1170</v>
      </c>
      <c r="K55" s="45">
        <v>38.200000000000003</v>
      </c>
      <c r="L55" s="45">
        <v>43.7</v>
      </c>
      <c r="M55" s="45">
        <v>57.9</v>
      </c>
    </row>
    <row r="56" spans="1:13" x14ac:dyDescent="0.2">
      <c r="A56" t="s">
        <v>171</v>
      </c>
      <c r="C56" t="s">
        <v>612</v>
      </c>
      <c r="D56" s="104" t="s">
        <v>498</v>
      </c>
      <c r="E56" s="45">
        <v>1.2</v>
      </c>
      <c r="F56" s="45">
        <v>0.5</v>
      </c>
      <c r="G56" s="45">
        <v>0.5</v>
      </c>
      <c r="H56" s="45" t="s">
        <v>62</v>
      </c>
      <c r="I56" s="45" t="s">
        <v>62</v>
      </c>
      <c r="J56" s="45" t="s">
        <v>62</v>
      </c>
      <c r="K56" s="45">
        <v>0.2</v>
      </c>
      <c r="L56" s="45">
        <v>1.3</v>
      </c>
      <c r="M56" s="45">
        <v>5.3</v>
      </c>
    </row>
    <row r="57" spans="1:13" ht="25.5" x14ac:dyDescent="0.2">
      <c r="A57" t="s">
        <v>333</v>
      </c>
      <c r="C57" t="s">
        <v>613</v>
      </c>
      <c r="D57" s="104" t="s">
        <v>500</v>
      </c>
      <c r="E57" s="45">
        <v>64.5</v>
      </c>
      <c r="F57" s="45">
        <v>73.2</v>
      </c>
      <c r="G57" s="45">
        <v>73.900000000000006</v>
      </c>
      <c r="H57" s="45">
        <v>62.6</v>
      </c>
      <c r="I57" s="45">
        <v>63.1</v>
      </c>
      <c r="J57" s="45" t="s">
        <v>62</v>
      </c>
      <c r="K57" s="45">
        <v>46.8</v>
      </c>
      <c r="L57" s="45">
        <v>25.4</v>
      </c>
      <c r="M57" s="45">
        <v>15.3</v>
      </c>
    </row>
    <row r="58" spans="1:13" ht="15.75" customHeight="1" x14ac:dyDescent="0.2">
      <c r="A58" t="s">
        <v>174</v>
      </c>
      <c r="C58" t="s">
        <v>614</v>
      </c>
      <c r="D58" s="75" t="s">
        <v>502</v>
      </c>
      <c r="E58" s="42">
        <v>14.7</v>
      </c>
      <c r="F58" s="42">
        <v>5.0999999999999996</v>
      </c>
      <c r="G58" s="42" t="s">
        <v>62</v>
      </c>
      <c r="H58" s="42">
        <v>82.7</v>
      </c>
      <c r="I58" s="42" t="s">
        <v>1170</v>
      </c>
      <c r="J58" s="42" t="s">
        <v>1170</v>
      </c>
      <c r="K58" s="42">
        <v>72.5</v>
      </c>
      <c r="L58" s="42">
        <v>57.6</v>
      </c>
      <c r="M58" s="42">
        <v>68.5</v>
      </c>
    </row>
    <row r="59" spans="1:13" ht="26.25" customHeight="1" x14ac:dyDescent="0.2">
      <c r="A59" t="s">
        <v>177</v>
      </c>
      <c r="C59" t="s">
        <v>615</v>
      </c>
      <c r="D59" s="68" t="s">
        <v>504</v>
      </c>
      <c r="E59" s="45">
        <v>10.1</v>
      </c>
      <c r="F59" s="45">
        <v>2.2999999999999998</v>
      </c>
      <c r="G59" s="45" t="s">
        <v>62</v>
      </c>
      <c r="H59" s="45">
        <v>36.799999999999997</v>
      </c>
      <c r="I59" s="45" t="s">
        <v>1170</v>
      </c>
      <c r="J59" s="45" t="s">
        <v>1170</v>
      </c>
      <c r="K59" s="45">
        <v>38.200000000000003</v>
      </c>
      <c r="L59" s="45">
        <v>42.9</v>
      </c>
      <c r="M59" s="45">
        <v>54.3</v>
      </c>
    </row>
    <row r="60" spans="1:13" ht="25.5" x14ac:dyDescent="0.2">
      <c r="A60" t="s">
        <v>179</v>
      </c>
      <c r="C60" t="s">
        <v>616</v>
      </c>
      <c r="D60" s="76" t="s">
        <v>506</v>
      </c>
      <c r="E60" s="44" t="s">
        <v>101</v>
      </c>
      <c r="F60" s="45">
        <v>1.1000000000000001</v>
      </c>
      <c r="G60" s="45" t="s">
        <v>62</v>
      </c>
      <c r="H60" s="45" t="s">
        <v>1170</v>
      </c>
      <c r="I60" s="45" t="s">
        <v>1170</v>
      </c>
      <c r="J60" s="45" t="s">
        <v>62</v>
      </c>
      <c r="K60" s="45">
        <v>33.9</v>
      </c>
      <c r="L60" s="45">
        <v>30.4</v>
      </c>
      <c r="M60" s="44" t="s">
        <v>101</v>
      </c>
    </row>
    <row r="61" spans="1:13" x14ac:dyDescent="0.2">
      <c r="A61" t="s">
        <v>180</v>
      </c>
      <c r="C61" t="s">
        <v>617</v>
      </c>
      <c r="D61" s="68" t="s">
        <v>498</v>
      </c>
      <c r="E61" s="45">
        <v>0.7</v>
      </c>
      <c r="F61" s="45">
        <v>0</v>
      </c>
      <c r="G61" s="45" t="s">
        <v>62</v>
      </c>
      <c r="H61" s="45" t="s">
        <v>62</v>
      </c>
      <c r="I61" s="45" t="s">
        <v>62</v>
      </c>
      <c r="J61" s="45" t="s">
        <v>62</v>
      </c>
      <c r="K61" s="45">
        <v>0.2</v>
      </c>
      <c r="L61" s="45">
        <v>1.2</v>
      </c>
      <c r="M61" s="45">
        <v>5</v>
      </c>
    </row>
    <row r="62" spans="1:13" ht="25.5" x14ac:dyDescent="0.2">
      <c r="A62" t="s">
        <v>181</v>
      </c>
      <c r="C62" t="s">
        <v>618</v>
      </c>
      <c r="D62" s="68" t="s">
        <v>500</v>
      </c>
      <c r="E62" s="45">
        <v>3.9</v>
      </c>
      <c r="F62" s="45">
        <v>2.8</v>
      </c>
      <c r="G62" s="45" t="s">
        <v>62</v>
      </c>
      <c r="H62" s="45" t="s">
        <v>1170</v>
      </c>
      <c r="I62" s="45" t="s">
        <v>1170</v>
      </c>
      <c r="J62" s="45" t="s">
        <v>62</v>
      </c>
      <c r="K62" s="45" t="s">
        <v>1170</v>
      </c>
      <c r="L62" s="45">
        <v>13.5</v>
      </c>
      <c r="M62" s="45">
        <v>9.1999999999999993</v>
      </c>
    </row>
    <row r="63" spans="1:13" ht="27.75" customHeight="1" x14ac:dyDescent="0.2">
      <c r="A63" t="s">
        <v>184</v>
      </c>
      <c r="C63" t="s">
        <v>619</v>
      </c>
      <c r="D63" s="75" t="s">
        <v>510</v>
      </c>
      <c r="E63" s="42">
        <v>66.400000000000006</v>
      </c>
      <c r="F63" s="42">
        <v>76.599999999999994</v>
      </c>
      <c r="G63" s="42">
        <v>80.5</v>
      </c>
      <c r="H63" s="42" t="s">
        <v>1170</v>
      </c>
      <c r="I63" s="42" t="s">
        <v>1170</v>
      </c>
      <c r="J63" s="42" t="s">
        <v>62</v>
      </c>
      <c r="K63" s="42" t="s">
        <v>1170</v>
      </c>
      <c r="L63" s="42">
        <v>12.8</v>
      </c>
      <c r="M63" s="42">
        <v>10</v>
      </c>
    </row>
    <row r="64" spans="1:13" ht="30.75" customHeight="1" x14ac:dyDescent="0.2">
      <c r="A64" t="s">
        <v>334</v>
      </c>
      <c r="C64" t="s">
        <v>620</v>
      </c>
      <c r="D64" s="68" t="s">
        <v>504</v>
      </c>
      <c r="E64" s="45">
        <v>5.3</v>
      </c>
      <c r="F64" s="45">
        <v>5.7</v>
      </c>
      <c r="G64" s="45">
        <v>6.1</v>
      </c>
      <c r="H64" s="45" t="s">
        <v>62</v>
      </c>
      <c r="I64" s="45" t="s">
        <v>62</v>
      </c>
      <c r="J64" s="45" t="s">
        <v>62</v>
      </c>
      <c r="K64" s="45" t="s">
        <v>62</v>
      </c>
      <c r="L64" s="45">
        <v>0.8</v>
      </c>
      <c r="M64" s="45">
        <v>3.6</v>
      </c>
    </row>
    <row r="65" spans="1:13" ht="17.25" customHeight="1" x14ac:dyDescent="0.2">
      <c r="A65" t="s">
        <v>187</v>
      </c>
      <c r="C65" t="s">
        <v>621</v>
      </c>
      <c r="D65" s="68" t="s">
        <v>498</v>
      </c>
      <c r="E65" s="45">
        <v>0.5</v>
      </c>
      <c r="F65" s="45">
        <v>0.5</v>
      </c>
      <c r="G65" s="45">
        <v>0.5</v>
      </c>
      <c r="H65" s="45" t="s">
        <v>62</v>
      </c>
      <c r="I65" s="45" t="s">
        <v>62</v>
      </c>
      <c r="J65" s="45" t="s">
        <v>62</v>
      </c>
      <c r="K65" s="45" t="s">
        <v>62</v>
      </c>
      <c r="L65" s="45">
        <v>0.1</v>
      </c>
      <c r="M65" s="45">
        <v>0.3</v>
      </c>
    </row>
    <row r="66" spans="1:13" ht="27.75" customHeight="1" x14ac:dyDescent="0.2">
      <c r="A66" t="s">
        <v>335</v>
      </c>
      <c r="C66" t="s">
        <v>622</v>
      </c>
      <c r="D66" s="68" t="s">
        <v>514</v>
      </c>
      <c r="E66" s="45">
        <v>60.6</v>
      </c>
      <c r="F66" s="45">
        <v>70.400000000000006</v>
      </c>
      <c r="G66" s="45">
        <v>73.900000000000006</v>
      </c>
      <c r="H66" s="45" t="s">
        <v>1170</v>
      </c>
      <c r="I66" s="45" t="s">
        <v>1170</v>
      </c>
      <c r="J66" s="45" t="s">
        <v>62</v>
      </c>
      <c r="K66" s="45" t="s">
        <v>1170</v>
      </c>
      <c r="L66" s="45">
        <v>11.9</v>
      </c>
      <c r="M66" s="45">
        <v>6.1</v>
      </c>
    </row>
    <row r="67" spans="1:13" ht="15" customHeight="1" x14ac:dyDescent="0.2">
      <c r="A67" t="s">
        <v>190</v>
      </c>
      <c r="C67" t="s">
        <v>623</v>
      </c>
      <c r="D67" s="76" t="s">
        <v>516</v>
      </c>
      <c r="E67" s="45">
        <v>56.8</v>
      </c>
      <c r="F67" s="45">
        <v>66.099999999999994</v>
      </c>
      <c r="G67" s="45">
        <v>69.3</v>
      </c>
      <c r="H67" s="45" t="s">
        <v>1170</v>
      </c>
      <c r="I67" s="45" t="s">
        <v>1170</v>
      </c>
      <c r="J67" s="45" t="s">
        <v>62</v>
      </c>
      <c r="K67" s="45" t="s">
        <v>1170</v>
      </c>
      <c r="L67" s="45">
        <v>10.4</v>
      </c>
      <c r="M67" s="45">
        <v>4.9000000000000004</v>
      </c>
    </row>
    <row r="68" spans="1:13" ht="17.25" customHeight="1" x14ac:dyDescent="0.2">
      <c r="A68" t="s">
        <v>193</v>
      </c>
      <c r="C68" t="s">
        <v>624</v>
      </c>
      <c r="D68" s="75" t="s">
        <v>518</v>
      </c>
      <c r="E68" s="42">
        <v>2</v>
      </c>
      <c r="F68" s="42">
        <v>0</v>
      </c>
      <c r="G68" s="42" t="s">
        <v>62</v>
      </c>
      <c r="H68" s="42" t="s">
        <v>1170</v>
      </c>
      <c r="I68" s="42" t="s">
        <v>1170</v>
      </c>
      <c r="J68" s="42" t="s">
        <v>1170</v>
      </c>
      <c r="K68" s="42" t="s">
        <v>1170</v>
      </c>
      <c r="L68" s="42">
        <v>4.7</v>
      </c>
      <c r="M68" s="42">
        <v>13.5</v>
      </c>
    </row>
    <row r="69" spans="1:13" ht="17.25" customHeight="1" x14ac:dyDescent="0.2">
      <c r="A69" t="s">
        <v>194</v>
      </c>
      <c r="C69" t="s">
        <v>625</v>
      </c>
      <c r="D69" s="75" t="s">
        <v>520</v>
      </c>
      <c r="E69" s="42">
        <v>1.3</v>
      </c>
      <c r="F69" s="42">
        <v>0</v>
      </c>
      <c r="G69" s="42" t="s">
        <v>62</v>
      </c>
      <c r="H69" s="42" t="s">
        <v>1170</v>
      </c>
      <c r="I69" s="42" t="s">
        <v>62</v>
      </c>
      <c r="J69" s="42" t="s">
        <v>1170</v>
      </c>
      <c r="K69" s="42" t="s">
        <v>1170</v>
      </c>
      <c r="L69" s="42">
        <v>24.5</v>
      </c>
      <c r="M69" s="42">
        <v>7</v>
      </c>
    </row>
    <row r="70" spans="1:13" ht="17.25" customHeight="1" x14ac:dyDescent="0.2">
      <c r="A70" t="s">
        <v>197</v>
      </c>
      <c r="C70" t="s">
        <v>626</v>
      </c>
      <c r="D70" s="75" t="s">
        <v>522</v>
      </c>
      <c r="E70" s="42">
        <v>15.6</v>
      </c>
      <c r="F70" s="42">
        <v>18.3</v>
      </c>
      <c r="G70" s="42">
        <v>19.5</v>
      </c>
      <c r="H70" s="42" t="s">
        <v>62</v>
      </c>
      <c r="I70" s="42" t="s">
        <v>62</v>
      </c>
      <c r="J70" s="42" t="s">
        <v>62</v>
      </c>
      <c r="K70" s="42" t="s">
        <v>62</v>
      </c>
      <c r="L70" s="42">
        <v>0.4</v>
      </c>
      <c r="M70" s="42">
        <v>0.9</v>
      </c>
    </row>
    <row r="71" spans="1:13" ht="17.25" customHeight="1" x14ac:dyDescent="0.2">
      <c r="A71" t="s">
        <v>200</v>
      </c>
      <c r="C71" t="s">
        <v>627</v>
      </c>
      <c r="D71" s="75" t="s">
        <v>524</v>
      </c>
      <c r="E71" s="42">
        <v>0</v>
      </c>
      <c r="F71" s="42" t="s">
        <v>62</v>
      </c>
      <c r="G71" s="42" t="s">
        <v>62</v>
      </c>
      <c r="H71" s="42" t="s">
        <v>62</v>
      </c>
      <c r="I71" s="42" t="s">
        <v>62</v>
      </c>
      <c r="J71" s="42" t="s">
        <v>62</v>
      </c>
      <c r="K71" s="42" t="s">
        <v>62</v>
      </c>
      <c r="L71" s="42">
        <v>0</v>
      </c>
      <c r="M71" s="42">
        <v>0.1</v>
      </c>
    </row>
    <row r="72" spans="1:13" ht="22.5" customHeight="1" x14ac:dyDescent="0.2">
      <c r="A72" t="s">
        <v>336</v>
      </c>
      <c r="C72" t="s">
        <v>628</v>
      </c>
      <c r="D72" s="79" t="s">
        <v>534</v>
      </c>
      <c r="E72" s="42">
        <v>100</v>
      </c>
      <c r="F72" s="42">
        <v>100</v>
      </c>
      <c r="G72" s="42">
        <v>100</v>
      </c>
      <c r="H72" s="42">
        <v>100</v>
      </c>
      <c r="I72" s="42">
        <v>100</v>
      </c>
      <c r="J72" s="42">
        <v>100</v>
      </c>
      <c r="K72" s="42">
        <v>100</v>
      </c>
      <c r="L72" s="42">
        <v>100</v>
      </c>
      <c r="M72" s="42">
        <v>100</v>
      </c>
    </row>
    <row r="73" spans="1:13" ht="15.75" customHeight="1" x14ac:dyDescent="0.2">
      <c r="C73" t="s">
        <v>158</v>
      </c>
      <c r="D73" s="72" t="s">
        <v>45</v>
      </c>
      <c r="E73" s="50"/>
      <c r="F73" s="50"/>
      <c r="G73" s="50"/>
      <c r="H73" s="50"/>
      <c r="I73" s="50"/>
      <c r="J73" s="50"/>
      <c r="K73" s="50"/>
      <c r="L73" s="50"/>
      <c r="M73" s="50"/>
    </row>
    <row r="74" spans="1:13" x14ac:dyDescent="0.2">
      <c r="A74" t="s">
        <v>203</v>
      </c>
      <c r="C74" t="s">
        <v>629</v>
      </c>
      <c r="D74" s="72" t="s">
        <v>536</v>
      </c>
      <c r="E74" s="45">
        <v>70.8</v>
      </c>
      <c r="F74" s="45">
        <v>70.3</v>
      </c>
      <c r="G74" s="45">
        <v>61.6</v>
      </c>
      <c r="H74" s="45">
        <v>73.8</v>
      </c>
      <c r="I74" s="45">
        <v>55.8</v>
      </c>
      <c r="J74" s="45">
        <v>88.6</v>
      </c>
      <c r="K74" s="45">
        <v>96.7</v>
      </c>
      <c r="L74" s="45">
        <v>59.2</v>
      </c>
      <c r="M74" s="45">
        <v>74.5</v>
      </c>
    </row>
    <row r="75" spans="1:13" ht="18" customHeight="1" x14ac:dyDescent="0.2">
      <c r="A75" t="s">
        <v>212</v>
      </c>
      <c r="C75" t="s">
        <v>630</v>
      </c>
      <c r="D75" s="67" t="s">
        <v>538</v>
      </c>
      <c r="E75" s="45">
        <v>49.2</v>
      </c>
      <c r="F75" s="45">
        <v>34.200000000000003</v>
      </c>
      <c r="G75" s="45">
        <v>35.799999999999997</v>
      </c>
      <c r="H75" s="45">
        <v>31.7</v>
      </c>
      <c r="I75" s="45">
        <v>33.6</v>
      </c>
      <c r="J75" s="45">
        <v>30</v>
      </c>
      <c r="K75" s="45">
        <v>60</v>
      </c>
      <c r="L75" s="45">
        <v>41.4</v>
      </c>
      <c r="M75" s="45">
        <v>55.7</v>
      </c>
    </row>
    <row r="76" spans="1:13" x14ac:dyDescent="0.2">
      <c r="A76" t="s">
        <v>215</v>
      </c>
      <c r="C76" t="s">
        <v>631</v>
      </c>
      <c r="D76" s="125" t="s">
        <v>459</v>
      </c>
      <c r="E76" s="47">
        <v>29.2</v>
      </c>
      <c r="F76" s="47">
        <v>29.7</v>
      </c>
      <c r="G76" s="47">
        <v>38.4</v>
      </c>
      <c r="H76" s="47" t="s">
        <v>1170</v>
      </c>
      <c r="I76" s="47" t="s">
        <v>1170</v>
      </c>
      <c r="J76" s="47" t="s">
        <v>1170</v>
      </c>
      <c r="K76" s="47" t="s">
        <v>1170</v>
      </c>
      <c r="L76" s="47">
        <v>40.799999999999997</v>
      </c>
      <c r="M76" s="47">
        <v>25.5</v>
      </c>
    </row>
  </sheetData>
  <mergeCells count="24">
    <mergeCell ref="H6:H7"/>
    <mergeCell ref="I6:J6"/>
    <mergeCell ref="K6:K7"/>
    <mergeCell ref="D1:M1"/>
    <mergeCell ref="D2:M2"/>
    <mergeCell ref="D4:D7"/>
    <mergeCell ref="E4:E7"/>
    <mergeCell ref="F4:M4"/>
    <mergeCell ref="F5:F7"/>
    <mergeCell ref="G5:K5"/>
    <mergeCell ref="L5:L7"/>
    <mergeCell ref="M5:M7"/>
    <mergeCell ref="G6:G7"/>
    <mergeCell ref="D26:D29"/>
    <mergeCell ref="E26:E29"/>
    <mergeCell ref="F26:M26"/>
    <mergeCell ref="F27:F29"/>
    <mergeCell ref="G27:K27"/>
    <mergeCell ref="L27:L29"/>
    <mergeCell ref="M27:M29"/>
    <mergeCell ref="G28:G29"/>
    <mergeCell ref="H28:H29"/>
    <mergeCell ref="I28:J28"/>
    <mergeCell ref="K28:K29"/>
  </mergeCells>
  <printOptions horizontalCentered="1"/>
  <pageMargins left="0.82677165354330717" right="0.82677165354330717" top="0.74803149606299213" bottom="0.35433070866141736" header="0.31496062992125984" footer="0.31496062992125984"/>
  <pageSetup paperSize="9" fitToHeight="0" orientation="landscape" r:id="rId1"/>
  <headerFooter>
    <oddHeader>&amp;C&amp;P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view="pageBreakPreview" zoomScale="85" zoomScaleNormal="85" zoomScaleSheetLayoutView="85" workbookViewId="0"/>
  </sheetViews>
  <sheetFormatPr defaultRowHeight="15" x14ac:dyDescent="0.2"/>
  <cols>
    <col min="1" max="1" width="124.5703125" style="149" customWidth="1"/>
    <col min="2" max="16384" width="9.140625" style="149"/>
  </cols>
  <sheetData>
    <row r="1" spans="1:1" ht="36.75" customHeight="1" x14ac:dyDescent="0.2">
      <c r="A1" s="147" t="s">
        <v>1062</v>
      </c>
    </row>
    <row r="2" spans="1:1" ht="30.75" x14ac:dyDescent="0.2">
      <c r="A2" s="211" t="s">
        <v>1063</v>
      </c>
    </row>
    <row r="3" spans="1:1" ht="30" x14ac:dyDescent="0.2">
      <c r="A3" s="211" t="s">
        <v>1064</v>
      </c>
    </row>
    <row r="4" spans="1:1" ht="45.75" x14ac:dyDescent="0.2">
      <c r="A4" s="211" t="s">
        <v>1162</v>
      </c>
    </row>
    <row r="5" spans="1:1" ht="60.75" x14ac:dyDescent="0.2">
      <c r="A5" s="211" t="s">
        <v>1065</v>
      </c>
    </row>
    <row r="6" spans="1:1" ht="60.75" x14ac:dyDescent="0.2">
      <c r="A6" s="211" t="s">
        <v>1066</v>
      </c>
    </row>
    <row r="7" spans="1:1" ht="77.25" customHeight="1" x14ac:dyDescent="0.2">
      <c r="A7" s="243" t="s">
        <v>1111</v>
      </c>
    </row>
    <row r="8" spans="1:1" ht="75.75" x14ac:dyDescent="0.2">
      <c r="A8" s="210" t="s">
        <v>1067</v>
      </c>
    </row>
    <row r="9" spans="1:1" ht="30.75" x14ac:dyDescent="0.2">
      <c r="A9" s="211" t="s">
        <v>1068</v>
      </c>
    </row>
    <row r="10" spans="1:1" ht="75.75" x14ac:dyDescent="0.2">
      <c r="A10" s="243" t="s">
        <v>1112</v>
      </c>
    </row>
    <row r="11" spans="1:1" ht="46.5" customHeight="1" x14ac:dyDescent="0.2">
      <c r="A11" s="211" t="s">
        <v>1163</v>
      </c>
    </row>
    <row r="12" spans="1:1" ht="62.25" customHeight="1" x14ac:dyDescent="0.2">
      <c r="A12" s="243" t="s">
        <v>1130</v>
      </c>
    </row>
    <row r="13" spans="1:1" ht="45.75" x14ac:dyDescent="0.2">
      <c r="A13" s="243" t="s">
        <v>1069</v>
      </c>
    </row>
    <row r="14" spans="1:1" ht="32.25" customHeight="1" x14ac:dyDescent="0.2">
      <c r="A14" s="211" t="s">
        <v>1070</v>
      </c>
    </row>
    <row r="15" spans="1:1" ht="30.75" customHeight="1" x14ac:dyDescent="0.2">
      <c r="A15" s="211" t="s">
        <v>1071</v>
      </c>
    </row>
    <row r="16" spans="1:1" ht="32.25" customHeight="1" x14ac:dyDescent="0.2">
      <c r="A16" s="243" t="s">
        <v>1072</v>
      </c>
    </row>
    <row r="17" spans="1:1" ht="78.75" customHeight="1" x14ac:dyDescent="0.2">
      <c r="A17" s="243" t="s">
        <v>1073</v>
      </c>
    </row>
    <row r="18" spans="1:1" ht="18" customHeight="1" x14ac:dyDescent="0.25">
      <c r="A18" s="243" t="s">
        <v>1074</v>
      </c>
    </row>
    <row r="19" spans="1:1" ht="45.75" x14ac:dyDescent="0.2">
      <c r="A19" s="243" t="s">
        <v>1075</v>
      </c>
    </row>
    <row r="20" spans="1:1" ht="45.75" x14ac:dyDescent="0.2">
      <c r="A20" s="243" t="s">
        <v>1076</v>
      </c>
    </row>
    <row r="21" spans="1:1" ht="32.25" customHeight="1" x14ac:dyDescent="0.2">
      <c r="A21" s="211" t="s">
        <v>1077</v>
      </c>
    </row>
    <row r="22" spans="1:1" ht="32.25" customHeight="1" x14ac:dyDescent="0.2">
      <c r="A22" s="243" t="s">
        <v>1078</v>
      </c>
    </row>
    <row r="23" spans="1:1" ht="32.25" customHeight="1" x14ac:dyDescent="0.2">
      <c r="A23" s="211" t="s">
        <v>1079</v>
      </c>
    </row>
    <row r="24" spans="1:1" ht="31.5" customHeight="1" x14ac:dyDescent="0.2">
      <c r="A24" s="243" t="s">
        <v>1113</v>
      </c>
    </row>
    <row r="25" spans="1:1" ht="18" customHeight="1" x14ac:dyDescent="0.25">
      <c r="A25" s="243" t="s">
        <v>1080</v>
      </c>
    </row>
    <row r="26" spans="1:1" ht="33" customHeight="1" x14ac:dyDescent="0.2">
      <c r="A26" s="212" t="s">
        <v>1114</v>
      </c>
    </row>
  </sheetData>
  <printOptions horizontalCentered="1"/>
  <pageMargins left="0.82677165354330717" right="0.82677165354330717" top="0.74803149606299213" bottom="0.35433070866141736" header="0.31496062992125984" footer="0.31496062992125984"/>
  <pageSetup paperSize="9" orientation="landscape" r:id="rId1"/>
  <headerFooter>
    <oddHeader>&amp;C&amp;P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view="pageBreakPreview" zoomScale="70" zoomScaleNormal="85" zoomScaleSheetLayoutView="70" workbookViewId="0">
      <selection sqref="A1:J1"/>
    </sheetView>
  </sheetViews>
  <sheetFormatPr defaultRowHeight="15" x14ac:dyDescent="0.25"/>
  <cols>
    <col min="1" max="1" width="18.85546875" style="84" customWidth="1"/>
    <col min="2" max="2" width="10.85546875" style="84" customWidth="1"/>
    <col min="3" max="3" width="9.5703125" style="84" customWidth="1"/>
    <col min="4" max="4" width="16.7109375" style="84" customWidth="1"/>
    <col min="5" max="5" width="10.5703125" style="84" customWidth="1"/>
    <col min="6" max="6" width="17.42578125" style="84" customWidth="1"/>
    <col min="7" max="7" width="13.28515625" style="84" customWidth="1"/>
    <col min="8" max="8" width="10.42578125" style="84" customWidth="1"/>
    <col min="9" max="16384" width="9.140625" style="84"/>
  </cols>
  <sheetData>
    <row r="1" spans="1:10" ht="42" customHeight="1" x14ac:dyDescent="0.25">
      <c r="A1" s="328" t="s">
        <v>945</v>
      </c>
      <c r="B1" s="328"/>
      <c r="C1" s="328"/>
      <c r="D1" s="328"/>
      <c r="E1" s="328"/>
      <c r="F1" s="328"/>
      <c r="G1" s="328"/>
      <c r="H1" s="328"/>
      <c r="I1" s="328"/>
      <c r="J1" s="328"/>
    </row>
    <row r="2" spans="1:10" x14ac:dyDescent="0.25">
      <c r="A2" s="329" t="s">
        <v>944</v>
      </c>
      <c r="B2" s="329"/>
      <c r="C2" s="329"/>
      <c r="D2" s="329"/>
      <c r="E2" s="329"/>
      <c r="F2" s="329"/>
      <c r="G2" s="329"/>
      <c r="H2" s="329"/>
      <c r="I2" s="329"/>
      <c r="J2" s="329"/>
    </row>
    <row r="3" spans="1:10" x14ac:dyDescent="0.25">
      <c r="A3" s="195"/>
      <c r="B3" s="195"/>
      <c r="C3" s="195"/>
      <c r="D3" s="195"/>
      <c r="E3" s="195"/>
      <c r="F3" s="195"/>
      <c r="G3" s="195"/>
      <c r="H3" s="195"/>
      <c r="I3" s="195"/>
      <c r="J3" s="195"/>
    </row>
    <row r="4" spans="1:10" x14ac:dyDescent="0.25">
      <c r="A4" s="195"/>
      <c r="B4" s="195"/>
      <c r="C4" s="195"/>
      <c r="D4" s="195"/>
      <c r="E4" s="195"/>
      <c r="F4" s="195"/>
      <c r="G4" s="195"/>
      <c r="H4" s="195"/>
      <c r="I4" s="195"/>
      <c r="J4" s="195"/>
    </row>
    <row r="5" spans="1:10" ht="47.25" customHeight="1" x14ac:dyDescent="0.25">
      <c r="A5" s="327" t="s">
        <v>943</v>
      </c>
      <c r="B5" s="327"/>
      <c r="C5" s="327" t="s">
        <v>417</v>
      </c>
      <c r="D5" s="327"/>
      <c r="E5" s="327" t="s">
        <v>942</v>
      </c>
      <c r="F5" s="327"/>
      <c r="G5" s="327" t="s">
        <v>941</v>
      </c>
      <c r="H5" s="327"/>
      <c r="I5" s="175"/>
      <c r="J5" s="176"/>
    </row>
    <row r="6" spans="1:10" ht="60" x14ac:dyDescent="0.25">
      <c r="A6" s="129" t="s">
        <v>940</v>
      </c>
      <c r="B6" s="129" t="s">
        <v>939</v>
      </c>
      <c r="C6" s="129" t="s">
        <v>940</v>
      </c>
      <c r="D6" s="129" t="s">
        <v>939</v>
      </c>
      <c r="E6" s="129" t="s">
        <v>940</v>
      </c>
      <c r="F6" s="129" t="s">
        <v>939</v>
      </c>
      <c r="G6" s="129" t="s">
        <v>940</v>
      </c>
      <c r="H6" s="129" t="s">
        <v>939</v>
      </c>
    </row>
    <row r="7" spans="1:10" x14ac:dyDescent="0.25">
      <c r="A7" s="128">
        <v>76.3</v>
      </c>
      <c r="B7" s="128">
        <v>88.9</v>
      </c>
      <c r="C7" s="128">
        <v>66.099999999999994</v>
      </c>
      <c r="D7" s="128">
        <v>94.3</v>
      </c>
      <c r="E7" s="128">
        <v>79.7</v>
      </c>
      <c r="F7" s="128">
        <v>83.2</v>
      </c>
      <c r="G7" s="128">
        <v>89</v>
      </c>
      <c r="H7" s="127">
        <v>96.9</v>
      </c>
    </row>
  </sheetData>
  <mergeCells count="6">
    <mergeCell ref="A5:B5"/>
    <mergeCell ref="C5:D5"/>
    <mergeCell ref="E5:F5"/>
    <mergeCell ref="G5:H5"/>
    <mergeCell ref="A1:J1"/>
    <mergeCell ref="A2:J2"/>
  </mergeCells>
  <pageMargins left="0.82677165354330717" right="0.82677165354330717" top="0.74803149606299213" bottom="0.35433070866141736" header="0.31496062992125984" footer="0.31496062992125984"/>
  <pageSetup paperSize="9" orientation="landscape" r:id="rId1"/>
  <headerFooter>
    <oddHeader>&amp;C&amp;P</odd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view="pageBreakPreview" zoomScale="85" zoomScaleNormal="85" zoomScaleSheetLayoutView="85" workbookViewId="0">
      <selection sqref="A1:I1"/>
    </sheetView>
  </sheetViews>
  <sheetFormatPr defaultRowHeight="15" x14ac:dyDescent="0.25"/>
  <cols>
    <col min="1" max="1" width="18.85546875" style="84" customWidth="1"/>
    <col min="2" max="2" width="17" style="84" customWidth="1"/>
    <col min="3" max="3" width="16.5703125" style="84" customWidth="1"/>
    <col min="4" max="4" width="16.7109375" style="84" customWidth="1"/>
    <col min="5" max="8" width="10.7109375" style="84" customWidth="1"/>
    <col min="9" max="16384" width="9.140625" style="84"/>
  </cols>
  <sheetData>
    <row r="1" spans="1:9" ht="21" customHeight="1" x14ac:dyDescent="0.25">
      <c r="A1" s="328" t="s">
        <v>968</v>
      </c>
      <c r="B1" s="328"/>
      <c r="C1" s="328"/>
      <c r="D1" s="328"/>
      <c r="E1" s="328"/>
      <c r="F1" s="328"/>
      <c r="G1" s="328"/>
      <c r="H1" s="328"/>
      <c r="I1" s="328"/>
    </row>
    <row r="2" spans="1:9" ht="15" customHeight="1" x14ac:dyDescent="0.25">
      <c r="A2" s="330" t="s">
        <v>969</v>
      </c>
      <c r="B2" s="330"/>
      <c r="C2" s="330"/>
      <c r="D2" s="330"/>
      <c r="E2" s="330"/>
      <c r="F2" s="330"/>
      <c r="G2" s="330"/>
      <c r="H2" s="330"/>
      <c r="I2" s="330"/>
    </row>
    <row r="5" spans="1:9" ht="47.25" customHeight="1" x14ac:dyDescent="0.25">
      <c r="A5" s="331" t="s">
        <v>970</v>
      </c>
      <c r="B5" s="331"/>
      <c r="C5" s="332" t="s">
        <v>971</v>
      </c>
      <c r="D5" s="332"/>
      <c r="E5" s="332" t="s">
        <v>942</v>
      </c>
      <c r="F5" s="332"/>
      <c r="G5" s="332" t="s">
        <v>941</v>
      </c>
      <c r="H5" s="332"/>
      <c r="I5" s="130"/>
    </row>
    <row r="6" spans="1:9" ht="45" x14ac:dyDescent="0.25">
      <c r="A6" s="143" t="s">
        <v>940</v>
      </c>
      <c r="B6" s="143" t="s">
        <v>939</v>
      </c>
      <c r="C6" s="143" t="s">
        <v>940</v>
      </c>
      <c r="D6" s="143" t="s">
        <v>939</v>
      </c>
      <c r="E6" s="143" t="s">
        <v>940</v>
      </c>
      <c r="F6" s="143" t="s">
        <v>939</v>
      </c>
      <c r="G6" s="143" t="s">
        <v>940</v>
      </c>
      <c r="H6" s="143" t="s">
        <v>939</v>
      </c>
    </row>
    <row r="7" spans="1:9" x14ac:dyDescent="0.25">
      <c r="A7" s="128">
        <v>88.8</v>
      </c>
      <c r="B7" s="128">
        <v>82.3</v>
      </c>
      <c r="C7" s="128">
        <v>91.6</v>
      </c>
      <c r="D7" s="128">
        <v>95.1</v>
      </c>
      <c r="E7" s="128">
        <v>67.5</v>
      </c>
      <c r="F7" s="128">
        <v>61.7</v>
      </c>
      <c r="G7" s="128">
        <v>84.6</v>
      </c>
      <c r="H7" s="128">
        <v>92.6</v>
      </c>
    </row>
  </sheetData>
  <mergeCells count="6">
    <mergeCell ref="A1:I1"/>
    <mergeCell ref="A2:I2"/>
    <mergeCell ref="A5:B5"/>
    <mergeCell ref="C5:D5"/>
    <mergeCell ref="E5:F5"/>
    <mergeCell ref="G5:H5"/>
  </mergeCells>
  <printOptions horizontalCentered="1"/>
  <pageMargins left="0.82677165354330717" right="0.82677165354330717" top="0.74803149606299213" bottom="0.35433070866141736" header="0.31496062992125984" footer="0.31496062992125984"/>
  <pageSetup paperSize="9" orientation="landscape" r:id="rId1"/>
  <headerFooter>
    <oddHeader>&amp;C&amp;P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view="pageBreakPreview" zoomScale="85" zoomScaleNormal="85" zoomScaleSheetLayoutView="85" workbookViewId="0">
      <selection activeCell="R18" sqref="R18"/>
    </sheetView>
  </sheetViews>
  <sheetFormatPr defaultRowHeight="15" x14ac:dyDescent="0.25"/>
  <cols>
    <col min="1" max="1" width="23.7109375" style="84" customWidth="1"/>
    <col min="2" max="2" width="23.42578125" style="84" customWidth="1"/>
    <col min="3" max="3" width="20.5703125" style="84" customWidth="1"/>
    <col min="4" max="4" width="28.7109375" style="84" customWidth="1"/>
    <col min="5" max="5" width="21.7109375" style="84" customWidth="1"/>
    <col min="6" max="7" width="9.140625" style="84"/>
    <col min="8" max="8" width="20.140625" style="84" customWidth="1"/>
    <col min="9" max="9" width="25.5703125" style="84" customWidth="1"/>
    <col min="10" max="10" width="21.140625" style="84" customWidth="1"/>
    <col min="11" max="11" width="22.140625" style="84" customWidth="1"/>
    <col min="12" max="12" width="20" style="84" customWidth="1"/>
    <col min="13" max="16384" width="9.140625" style="84"/>
  </cols>
  <sheetData>
    <row r="1" spans="1:6" ht="36.75" customHeight="1" x14ac:dyDescent="0.25">
      <c r="A1" s="328" t="s">
        <v>972</v>
      </c>
      <c r="B1" s="328"/>
      <c r="C1" s="328"/>
      <c r="D1" s="328"/>
      <c r="E1" s="328"/>
      <c r="F1" s="328"/>
    </row>
    <row r="2" spans="1:6" x14ac:dyDescent="0.25">
      <c r="A2" s="333" t="s">
        <v>979</v>
      </c>
      <c r="B2" s="333"/>
      <c r="C2" s="333"/>
      <c r="D2" s="333"/>
      <c r="E2" s="333"/>
      <c r="F2" s="333"/>
    </row>
    <row r="6" spans="1:6" ht="29.25" customHeight="1" x14ac:dyDescent="0.25">
      <c r="A6" s="144" t="s">
        <v>973</v>
      </c>
      <c r="B6" s="84" t="s">
        <v>974</v>
      </c>
      <c r="C6" s="84" t="s">
        <v>208</v>
      </c>
      <c r="D6" s="144" t="s">
        <v>975</v>
      </c>
      <c r="E6" s="84" t="s">
        <v>976</v>
      </c>
    </row>
    <row r="7" spans="1:6" x14ac:dyDescent="0.25">
      <c r="A7" s="145">
        <v>57</v>
      </c>
      <c r="B7" s="145">
        <v>29</v>
      </c>
      <c r="C7" s="145">
        <v>0.2</v>
      </c>
      <c r="D7" s="145">
        <v>0.2</v>
      </c>
      <c r="E7" s="145">
        <v>13.6</v>
      </c>
    </row>
    <row r="10" spans="1:6" ht="45" x14ac:dyDescent="0.25">
      <c r="A10" s="144" t="s">
        <v>973</v>
      </c>
      <c r="B10" s="84" t="s">
        <v>974</v>
      </c>
      <c r="C10" s="84" t="s">
        <v>208</v>
      </c>
      <c r="D10" s="144" t="s">
        <v>975</v>
      </c>
      <c r="E10" s="84" t="s">
        <v>976</v>
      </c>
    </row>
    <row r="11" spans="1:6" x14ac:dyDescent="0.25">
      <c r="A11" s="84">
        <v>58.9</v>
      </c>
      <c r="B11" s="84">
        <v>17.3</v>
      </c>
      <c r="C11" s="84">
        <v>0.4</v>
      </c>
      <c r="D11" s="84">
        <v>0.2</v>
      </c>
      <c r="E11" s="84">
        <v>23.2</v>
      </c>
    </row>
  </sheetData>
  <mergeCells count="2">
    <mergeCell ref="A1:F1"/>
    <mergeCell ref="A2:F2"/>
  </mergeCells>
  <printOptions horizontalCentered="1"/>
  <pageMargins left="0.82677165354330717" right="0.82677165354330717" top="0.74803149606299213" bottom="0.35433070866141736" header="0.31496062992125984" footer="0.31496062992125984"/>
  <pageSetup paperSize="9" orientation="landscape" r:id="rId1"/>
  <headerFooter>
    <oddHeader>&amp;C&amp;P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5"/>
  <sheetViews>
    <sheetView view="pageBreakPreview" zoomScale="85" zoomScaleNormal="85" zoomScaleSheetLayoutView="85" workbookViewId="0">
      <selection activeCell="R18" sqref="R18"/>
    </sheetView>
  </sheetViews>
  <sheetFormatPr defaultRowHeight="12.75" x14ac:dyDescent="0.2"/>
  <cols>
    <col min="1" max="1" width="126" customWidth="1"/>
    <col min="2" max="2" width="5.5703125" customWidth="1"/>
  </cols>
  <sheetData>
    <row r="1" spans="1:5" ht="15.75" x14ac:dyDescent="0.25">
      <c r="A1" s="263" t="s">
        <v>1177</v>
      </c>
      <c r="B1" s="264"/>
    </row>
    <row r="2" spans="1:5" ht="24" customHeight="1" x14ac:dyDescent="0.2">
      <c r="A2" s="259" t="s">
        <v>938</v>
      </c>
      <c r="B2" s="261">
        <v>4</v>
      </c>
      <c r="C2" s="249"/>
      <c r="D2" s="249"/>
      <c r="E2" s="249"/>
    </row>
    <row r="3" spans="1:5" ht="36.75" customHeight="1" x14ac:dyDescent="0.2">
      <c r="A3" s="259" t="s">
        <v>1188</v>
      </c>
      <c r="B3" s="261">
        <v>6</v>
      </c>
      <c r="C3" s="249"/>
      <c r="D3" s="249"/>
      <c r="E3" s="249"/>
    </row>
    <row r="4" spans="1:5" ht="37.5" customHeight="1" x14ac:dyDescent="0.2">
      <c r="A4" s="260" t="s">
        <v>1190</v>
      </c>
      <c r="B4" s="261">
        <v>31</v>
      </c>
      <c r="C4" s="249"/>
      <c r="D4" s="249"/>
      <c r="E4" s="249"/>
    </row>
    <row r="5" spans="1:5" ht="24" customHeight="1" x14ac:dyDescent="0.2">
      <c r="A5" s="259" t="s">
        <v>1178</v>
      </c>
      <c r="B5" s="261">
        <v>41</v>
      </c>
      <c r="C5" s="249"/>
      <c r="D5" s="249"/>
      <c r="E5" s="249"/>
    </row>
    <row r="6" spans="1:5" ht="24" customHeight="1" x14ac:dyDescent="0.2">
      <c r="A6" s="259" t="s">
        <v>1179</v>
      </c>
      <c r="B6" s="261">
        <v>42</v>
      </c>
      <c r="C6" s="249"/>
      <c r="D6" s="249"/>
      <c r="E6" s="249"/>
    </row>
    <row r="7" spans="1:5" ht="24" customHeight="1" x14ac:dyDescent="0.2">
      <c r="A7" s="259" t="s">
        <v>1180</v>
      </c>
      <c r="B7" s="261">
        <v>43</v>
      </c>
      <c r="C7" s="249"/>
      <c r="D7" s="249"/>
      <c r="E7" s="249"/>
    </row>
    <row r="8" spans="1:5" ht="37.5" customHeight="1" x14ac:dyDescent="0.2">
      <c r="A8" s="260" t="s">
        <v>1192</v>
      </c>
      <c r="B8" s="261">
        <v>44</v>
      </c>
      <c r="C8" s="249"/>
      <c r="D8" s="249"/>
      <c r="E8" s="249"/>
    </row>
    <row r="9" spans="1:5" ht="24" customHeight="1" x14ac:dyDescent="0.2">
      <c r="A9" s="259" t="s">
        <v>1181</v>
      </c>
      <c r="B9" s="261">
        <v>47</v>
      </c>
      <c r="C9" s="249"/>
      <c r="D9" s="249"/>
      <c r="E9" s="249"/>
    </row>
    <row r="10" spans="1:5" ht="24" customHeight="1" x14ac:dyDescent="0.2">
      <c r="A10" s="259" t="s">
        <v>1182</v>
      </c>
      <c r="B10" s="261">
        <v>52</v>
      </c>
      <c r="C10" s="249"/>
      <c r="D10" s="249"/>
      <c r="E10" s="249"/>
    </row>
    <row r="11" spans="1:5" ht="24" customHeight="1" x14ac:dyDescent="0.2">
      <c r="A11" s="259" t="s">
        <v>1194</v>
      </c>
      <c r="B11" s="261">
        <v>54</v>
      </c>
      <c r="C11" s="249"/>
      <c r="D11" s="249"/>
      <c r="E11" s="249"/>
    </row>
    <row r="12" spans="1:5" ht="37.5" customHeight="1" x14ac:dyDescent="0.2">
      <c r="A12" s="260" t="s">
        <v>1191</v>
      </c>
      <c r="B12" s="261">
        <v>56</v>
      </c>
      <c r="C12" s="249"/>
      <c r="D12" s="249"/>
      <c r="E12" s="249"/>
    </row>
    <row r="13" spans="1:5" ht="24" customHeight="1" x14ac:dyDescent="0.2">
      <c r="A13" s="259" t="s">
        <v>1183</v>
      </c>
      <c r="B13" s="261">
        <v>58</v>
      </c>
      <c r="C13" s="249"/>
      <c r="D13" s="249"/>
      <c r="E13" s="249"/>
    </row>
    <row r="14" spans="1:5" ht="24" customHeight="1" x14ac:dyDescent="0.2">
      <c r="A14" s="259" t="s">
        <v>1184</v>
      </c>
      <c r="B14" s="261">
        <v>61</v>
      </c>
      <c r="C14" s="249"/>
      <c r="D14" s="249"/>
      <c r="E14" s="249"/>
    </row>
    <row r="15" spans="1:5" ht="39.75" customHeight="1" x14ac:dyDescent="0.2">
      <c r="A15" s="260" t="s">
        <v>1189</v>
      </c>
      <c r="B15" s="261">
        <v>64</v>
      </c>
      <c r="C15" s="249"/>
      <c r="D15" s="249"/>
      <c r="E15" s="249"/>
    </row>
    <row r="16" spans="1:5" ht="24" customHeight="1" x14ac:dyDescent="0.2">
      <c r="A16" s="259" t="s">
        <v>1193</v>
      </c>
      <c r="B16" s="261">
        <v>68</v>
      </c>
      <c r="C16" s="249"/>
      <c r="D16" s="249"/>
      <c r="E16" s="249"/>
    </row>
    <row r="17" spans="1:5" ht="24" customHeight="1" x14ac:dyDescent="0.2">
      <c r="A17" s="259" t="s">
        <v>1185</v>
      </c>
      <c r="B17" s="261">
        <v>71</v>
      </c>
      <c r="C17" s="249"/>
      <c r="D17" s="249"/>
      <c r="E17" s="249"/>
    </row>
    <row r="18" spans="1:5" x14ac:dyDescent="0.2">
      <c r="A18" s="249"/>
      <c r="B18" s="249"/>
      <c r="C18" s="249"/>
      <c r="D18" s="249"/>
      <c r="E18" s="249"/>
    </row>
    <row r="19" spans="1:5" x14ac:dyDescent="0.2">
      <c r="A19" s="249"/>
      <c r="B19" s="249"/>
      <c r="C19" s="249"/>
      <c r="D19" s="249"/>
      <c r="E19" s="249"/>
    </row>
    <row r="20" spans="1:5" x14ac:dyDescent="0.2">
      <c r="A20" s="249"/>
      <c r="B20" s="249"/>
      <c r="C20" s="249"/>
      <c r="D20" s="249"/>
      <c r="E20" s="249"/>
    </row>
    <row r="21" spans="1:5" x14ac:dyDescent="0.2">
      <c r="A21" s="249"/>
      <c r="B21" s="249"/>
      <c r="C21" s="249"/>
      <c r="D21" s="249"/>
      <c r="E21" s="249"/>
    </row>
    <row r="22" spans="1:5" x14ac:dyDescent="0.2">
      <c r="A22" s="249"/>
      <c r="B22" s="249"/>
      <c r="C22" s="249"/>
      <c r="D22" s="249"/>
      <c r="E22" s="249"/>
    </row>
    <row r="23" spans="1:5" x14ac:dyDescent="0.2">
      <c r="A23" s="249"/>
      <c r="B23" s="249"/>
      <c r="C23" s="249"/>
      <c r="D23" s="249"/>
      <c r="E23" s="249"/>
    </row>
    <row r="24" spans="1:5" x14ac:dyDescent="0.2">
      <c r="A24" s="249"/>
      <c r="B24" s="249"/>
      <c r="C24" s="249"/>
      <c r="D24" s="249"/>
      <c r="E24" s="249"/>
    </row>
    <row r="25" spans="1:5" x14ac:dyDescent="0.2">
      <c r="A25" s="249"/>
      <c r="B25" s="249"/>
      <c r="C25" s="249"/>
      <c r="D25" s="249"/>
      <c r="E25" s="249"/>
    </row>
    <row r="26" spans="1:5" x14ac:dyDescent="0.2">
      <c r="A26" s="249"/>
      <c r="B26" s="249"/>
      <c r="C26" s="249"/>
      <c r="D26" s="249"/>
      <c r="E26" s="249"/>
    </row>
    <row r="27" spans="1:5" x14ac:dyDescent="0.2">
      <c r="A27" s="249"/>
      <c r="B27" s="249"/>
      <c r="C27" s="249"/>
      <c r="D27" s="249"/>
      <c r="E27" s="249"/>
    </row>
    <row r="28" spans="1:5" x14ac:dyDescent="0.2">
      <c r="A28" s="249"/>
      <c r="B28" s="249"/>
      <c r="C28" s="249"/>
      <c r="D28" s="249"/>
      <c r="E28" s="249"/>
    </row>
    <row r="29" spans="1:5" x14ac:dyDescent="0.2">
      <c r="A29" s="249"/>
      <c r="B29" s="249"/>
      <c r="C29" s="249"/>
      <c r="D29" s="249"/>
      <c r="E29" s="249"/>
    </row>
    <row r="30" spans="1:5" x14ac:dyDescent="0.2">
      <c r="A30" s="249"/>
      <c r="B30" s="249"/>
      <c r="C30" s="249"/>
      <c r="D30" s="249"/>
      <c r="E30" s="249"/>
    </row>
    <row r="31" spans="1:5" x14ac:dyDescent="0.2">
      <c r="A31" s="249"/>
      <c r="B31" s="249"/>
      <c r="C31" s="249"/>
      <c r="D31" s="249"/>
      <c r="E31" s="249"/>
    </row>
    <row r="32" spans="1:5" x14ac:dyDescent="0.2">
      <c r="A32" s="249"/>
      <c r="B32" s="249"/>
      <c r="C32" s="249"/>
      <c r="D32" s="249"/>
      <c r="E32" s="249"/>
    </row>
    <row r="33" spans="1:5" x14ac:dyDescent="0.2">
      <c r="A33" s="249"/>
      <c r="B33" s="249"/>
      <c r="C33" s="249"/>
      <c r="D33" s="249"/>
      <c r="E33" s="249"/>
    </row>
    <row r="34" spans="1:5" x14ac:dyDescent="0.2">
      <c r="A34" s="249"/>
      <c r="B34" s="249"/>
      <c r="C34" s="249"/>
      <c r="D34" s="249"/>
      <c r="E34" s="249"/>
    </row>
    <row r="35" spans="1:5" x14ac:dyDescent="0.2">
      <c r="A35" s="249"/>
      <c r="B35" s="249"/>
      <c r="C35" s="249"/>
      <c r="D35" s="249"/>
      <c r="E35" s="249"/>
    </row>
  </sheetData>
  <mergeCells count="1">
    <mergeCell ref="A1:B1"/>
  </mergeCells>
  <hyperlinks>
    <hyperlink ref="A7" location="'024'!Body" display="Структура сельскохозяйственных  угодий в хозяйствах всех категорий по Пензенской области"/>
    <hyperlink ref="A2" location="Предисловие!A1" display="Предисловие"/>
    <hyperlink ref="A3" location="'Предв итоги 1'!A1" display="'Предв итоги 1'!A1"/>
    <hyperlink ref="A4" location="'001'!A1" display="'001'!A1"/>
    <hyperlink ref="A5" location="'018'!A1" display="Площадь земель в хозяйствах всех категорий по Пензенской области"/>
    <hyperlink ref="A6" location="'023'!A1" display="Структура сельскохозяйственных  угодий по категориям хозяйств Пензенской области"/>
    <hyperlink ref="A8" location="'032'!A1" display="'032'!A1"/>
    <hyperlink ref="A9" location="'036'!A1" display="Структура посевных площадей под урожай 2016 года по категориям хозяйств Пензенской области"/>
    <hyperlink ref="A10" location="'050'!A1" display="Площади многолетних насаждений в хозяйствах всех категорий по Пензенской области"/>
    <hyperlink ref="A11" location="'053'!Body" display="Структура площадей многолетних насаждений по категориям Пензенской области"/>
    <hyperlink ref="A12" location="'054'!A1" display="'054'!A1"/>
    <hyperlink ref="A13" location="'056'!A1" display="Поголовье сельскохозяйственных животных в хозяйствах всех категорий по Пензенской области"/>
    <hyperlink ref="A14" location="'060'!A1" display="Структура поголовья сельскохозяйственных животных по категориям хозяйств Пензенской области"/>
    <hyperlink ref="A15" location="'061'!A1" display="'061'!A1"/>
    <hyperlink ref="A16" location="'Методологические пояснения'!A1" display="Методологтческие пояснения"/>
    <hyperlink ref="A17" location="'Диаг 1'!A1" display="Диаграммы"/>
  </hyperlinks>
  <printOptions horizontalCentered="1"/>
  <pageMargins left="0.62992125984251968" right="0.62992125984251968" top="0.74803149606299213" bottom="0.35433070866141736" header="0.31496062992125984" footer="0.31496062992125984"/>
  <pageSetup paperSize="9" orientation="landscape" r:id="rId1"/>
  <headerFooter>
    <oddHeader>&amp;C&amp;P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view="pageBreakPreview" zoomScale="85" zoomScaleNormal="85" zoomScaleSheetLayoutView="85" workbookViewId="0">
      <selection activeCell="R18" sqref="R18"/>
    </sheetView>
  </sheetViews>
  <sheetFormatPr defaultRowHeight="15" x14ac:dyDescent="0.25"/>
  <cols>
    <col min="1" max="1" width="23.7109375" style="84" customWidth="1"/>
    <col min="2" max="2" width="23.42578125" style="84" customWidth="1"/>
    <col min="3" max="3" width="20.5703125" style="84" customWidth="1"/>
    <col min="4" max="4" width="28.7109375" style="84" customWidth="1"/>
    <col min="5" max="5" width="21.7109375" style="84" customWidth="1"/>
    <col min="6" max="7" width="9.140625" style="84"/>
    <col min="8" max="8" width="20.140625" style="84" customWidth="1"/>
    <col min="9" max="9" width="25.5703125" style="84" customWidth="1"/>
    <col min="10" max="10" width="21.140625" style="84" customWidth="1"/>
    <col min="11" max="11" width="22.140625" style="84" customWidth="1"/>
    <col min="12" max="12" width="20" style="84" customWidth="1"/>
    <col min="13" max="16384" width="9.140625" style="84"/>
  </cols>
  <sheetData>
    <row r="1" spans="1:6" ht="42" customHeight="1" x14ac:dyDescent="0.25">
      <c r="A1" s="328" t="s">
        <v>977</v>
      </c>
      <c r="B1" s="328"/>
      <c r="C1" s="328"/>
      <c r="D1" s="328"/>
      <c r="E1" s="328"/>
      <c r="F1" s="328"/>
    </row>
    <row r="2" spans="1:6" ht="18" customHeight="1" x14ac:dyDescent="0.25">
      <c r="A2" s="333" t="s">
        <v>979</v>
      </c>
      <c r="B2" s="333"/>
      <c r="C2" s="333"/>
      <c r="D2" s="333"/>
      <c r="E2" s="333"/>
      <c r="F2" s="333"/>
    </row>
    <row r="6" spans="1:6" ht="29.25" customHeight="1" x14ac:dyDescent="0.25">
      <c r="A6" s="144" t="s">
        <v>973</v>
      </c>
      <c r="B6" s="84" t="s">
        <v>974</v>
      </c>
      <c r="C6" s="84" t="s">
        <v>208</v>
      </c>
      <c r="D6" s="144" t="s">
        <v>975</v>
      </c>
      <c r="E6" s="84" t="s">
        <v>976</v>
      </c>
    </row>
    <row r="7" spans="1:6" x14ac:dyDescent="0.25">
      <c r="A7" s="84">
        <v>51.2</v>
      </c>
      <c r="B7" s="84">
        <v>29.4</v>
      </c>
      <c r="C7" s="84">
        <v>0.7</v>
      </c>
      <c r="D7" s="84">
        <v>0.8</v>
      </c>
      <c r="E7" s="84">
        <v>17.899999999999999</v>
      </c>
    </row>
    <row r="10" spans="1:6" ht="45" x14ac:dyDescent="0.25">
      <c r="A10" s="144" t="s">
        <v>973</v>
      </c>
      <c r="B10" s="84" t="s">
        <v>974</v>
      </c>
      <c r="C10" s="84" t="s">
        <v>208</v>
      </c>
      <c r="D10" s="144" t="s">
        <v>975</v>
      </c>
      <c r="E10" s="84" t="s">
        <v>976</v>
      </c>
    </row>
    <row r="11" spans="1:6" x14ac:dyDescent="0.25">
      <c r="A11" s="84">
        <v>67.2</v>
      </c>
      <c r="B11" s="84">
        <v>18.399999999999999</v>
      </c>
      <c r="C11" s="84">
        <v>0.7</v>
      </c>
      <c r="D11" s="84">
        <v>0.8</v>
      </c>
      <c r="E11" s="84">
        <v>12.9</v>
      </c>
    </row>
  </sheetData>
  <mergeCells count="2">
    <mergeCell ref="A1:F1"/>
    <mergeCell ref="A2:F2"/>
  </mergeCells>
  <printOptions horizontalCentered="1"/>
  <pageMargins left="0.82677165354330717" right="0.82677165354330717" top="0.74803149606299213" bottom="0.35433070866141736" header="0.31496062992125984" footer="0.31496062992125984"/>
  <pageSetup paperSize="9" orientation="landscape" r:id="rId1"/>
  <headerFooter>
    <oddHeader>&amp;C&amp;P</odd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view="pageBreakPreview" zoomScale="85" zoomScaleNormal="85" zoomScaleSheetLayoutView="85" workbookViewId="0">
      <selection activeCell="R18" sqref="R18"/>
    </sheetView>
  </sheetViews>
  <sheetFormatPr defaultRowHeight="15" x14ac:dyDescent="0.25"/>
  <cols>
    <col min="1" max="1" width="23.7109375" style="84" customWidth="1"/>
    <col min="2" max="2" width="23.42578125" style="84" customWidth="1"/>
    <col min="3" max="3" width="20.5703125" style="84" customWidth="1"/>
    <col min="4" max="4" width="28.7109375" style="84" customWidth="1"/>
    <col min="5" max="5" width="21.7109375" style="84" customWidth="1"/>
    <col min="6" max="7" width="9.140625" style="84"/>
    <col min="8" max="8" width="20.140625" style="84" customWidth="1"/>
    <col min="9" max="9" width="25.5703125" style="84" customWidth="1"/>
    <col min="10" max="10" width="21.140625" style="84" customWidth="1"/>
    <col min="11" max="11" width="22.140625" style="84" customWidth="1"/>
    <col min="12" max="12" width="20" style="84" customWidth="1"/>
    <col min="13" max="16384" width="9.140625" style="84"/>
  </cols>
  <sheetData>
    <row r="1" spans="1:6" ht="29.25" customHeight="1" x14ac:dyDescent="0.25">
      <c r="A1" s="328" t="s">
        <v>978</v>
      </c>
      <c r="B1" s="328"/>
      <c r="C1" s="328"/>
      <c r="D1" s="328"/>
      <c r="E1" s="328"/>
      <c r="F1" s="328"/>
    </row>
    <row r="2" spans="1:6" ht="18" customHeight="1" x14ac:dyDescent="0.25">
      <c r="A2" s="333" t="s">
        <v>979</v>
      </c>
      <c r="B2" s="333"/>
      <c r="C2" s="333"/>
      <c r="D2" s="333"/>
      <c r="E2" s="333"/>
      <c r="F2" s="333"/>
    </row>
    <row r="6" spans="1:6" ht="29.25" customHeight="1" x14ac:dyDescent="0.25">
      <c r="A6" s="144" t="s">
        <v>973</v>
      </c>
      <c r="B6" s="84" t="s">
        <v>974</v>
      </c>
      <c r="C6" s="84" t="s">
        <v>208</v>
      </c>
      <c r="D6" s="144" t="s">
        <v>975</v>
      </c>
      <c r="E6" s="84" t="s">
        <v>976</v>
      </c>
    </row>
    <row r="7" spans="1:6" x14ac:dyDescent="0.25">
      <c r="A7" s="42">
        <v>10.199999999999999</v>
      </c>
      <c r="B7" s="145">
        <v>2.2000000000000002</v>
      </c>
      <c r="C7" s="145">
        <v>52.3</v>
      </c>
      <c r="D7" s="145">
        <v>10</v>
      </c>
      <c r="E7" s="145">
        <v>25.3</v>
      </c>
    </row>
    <row r="10" spans="1:6" ht="45" x14ac:dyDescent="0.25">
      <c r="A10" s="144" t="s">
        <v>973</v>
      </c>
      <c r="B10" s="84" t="s">
        <v>974</v>
      </c>
      <c r="C10" s="84" t="s">
        <v>208</v>
      </c>
      <c r="D10" s="144" t="s">
        <v>975</v>
      </c>
      <c r="E10" s="84" t="s">
        <v>976</v>
      </c>
    </row>
    <row r="11" spans="1:6" x14ac:dyDescent="0.25">
      <c r="A11" s="84">
        <v>18.5</v>
      </c>
      <c r="B11" s="84">
        <v>1.8</v>
      </c>
      <c r="C11" s="84">
        <v>41.9</v>
      </c>
      <c r="D11" s="84">
        <v>16.7</v>
      </c>
      <c r="E11" s="84">
        <v>21.1</v>
      </c>
    </row>
  </sheetData>
  <mergeCells count="2">
    <mergeCell ref="A1:F1"/>
    <mergeCell ref="A2:F2"/>
  </mergeCells>
  <printOptions horizontalCentered="1"/>
  <pageMargins left="0.82677165354330717" right="0.82677165354330717" top="0.74803149606299213" bottom="0.35433070866141736" header="0.31496062992125984" footer="0.31496062992125984"/>
  <pageSetup paperSize="9" orientation="landscape" r:id="rId1"/>
  <headerFooter>
    <oddHeader>&amp;C&amp;P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"/>
  <sheetViews>
    <sheetView view="pageBreakPreview" zoomScaleNormal="100" zoomScaleSheetLayoutView="100" workbookViewId="0">
      <selection sqref="A1:N1"/>
    </sheetView>
  </sheetViews>
  <sheetFormatPr defaultRowHeight="12.75" x14ac:dyDescent="0.2"/>
  <cols>
    <col min="1" max="16384" width="9.140625" style="199"/>
  </cols>
  <sheetData>
    <row r="1" spans="1:16" ht="15.75" x14ac:dyDescent="0.2">
      <c r="A1" s="335" t="s">
        <v>927</v>
      </c>
      <c r="B1" s="335"/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335"/>
    </row>
    <row r="2" spans="1:16" ht="15.75" x14ac:dyDescent="0.2">
      <c r="A2" s="200"/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</row>
    <row r="3" spans="1:16" ht="36.75" customHeight="1" x14ac:dyDescent="0.2">
      <c r="A3" s="336" t="s">
        <v>984</v>
      </c>
      <c r="B3" s="336"/>
      <c r="C3" s="336"/>
      <c r="D3" s="336"/>
      <c r="E3" s="336"/>
      <c r="F3" s="336"/>
      <c r="G3" s="336"/>
      <c r="H3" s="336"/>
      <c r="I3" s="336"/>
      <c r="J3" s="336"/>
      <c r="K3" s="336"/>
      <c r="L3" s="336"/>
      <c r="M3" s="336"/>
      <c r="N3" s="336"/>
      <c r="O3" s="201"/>
      <c r="P3" s="201"/>
    </row>
    <row r="4" spans="1:16" ht="36.75" customHeight="1" x14ac:dyDescent="0.2">
      <c r="A4" s="248"/>
      <c r="B4" s="248"/>
      <c r="C4" s="248"/>
      <c r="D4" s="248"/>
      <c r="E4" s="248"/>
      <c r="F4" s="248"/>
      <c r="G4" s="248" t="s">
        <v>1176</v>
      </c>
      <c r="H4" s="248"/>
      <c r="I4" s="248"/>
      <c r="J4" s="248"/>
      <c r="K4" s="248"/>
      <c r="L4" s="248"/>
      <c r="M4" s="248"/>
      <c r="N4" s="248"/>
      <c r="O4" s="201"/>
      <c r="P4" s="201"/>
    </row>
    <row r="5" spans="1:16" ht="15" x14ac:dyDescent="0.2">
      <c r="A5" s="248"/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01"/>
      <c r="P5" s="201"/>
    </row>
    <row r="6" spans="1:16" ht="14.25" x14ac:dyDescent="0.2">
      <c r="G6" s="202">
        <v>2017</v>
      </c>
    </row>
    <row r="7" spans="1:16" ht="14.25" x14ac:dyDescent="0.2">
      <c r="A7" s="203"/>
    </row>
    <row r="8" spans="1:16" ht="15" x14ac:dyDescent="0.2">
      <c r="A8" s="204" t="s">
        <v>928</v>
      </c>
    </row>
    <row r="9" spans="1:16" ht="15.75" x14ac:dyDescent="0.25">
      <c r="A9" s="174" t="s">
        <v>929</v>
      </c>
    </row>
    <row r="10" spans="1:16" ht="15" x14ac:dyDescent="0.2">
      <c r="A10" s="204"/>
    </row>
    <row r="11" spans="1:16" ht="15.75" x14ac:dyDescent="0.2">
      <c r="A11" s="337" t="s">
        <v>1061</v>
      </c>
      <c r="B11" s="337"/>
      <c r="C11" s="337"/>
      <c r="D11" s="337"/>
      <c r="E11" s="337"/>
    </row>
    <row r="12" spans="1:16" ht="15" x14ac:dyDescent="0.2">
      <c r="A12" s="204"/>
    </row>
    <row r="13" spans="1:16" ht="15" x14ac:dyDescent="0.2">
      <c r="A13" s="204" t="s">
        <v>930</v>
      </c>
    </row>
    <row r="14" spans="1:16" ht="15.75" x14ac:dyDescent="0.2">
      <c r="A14" s="205" t="s">
        <v>931</v>
      </c>
    </row>
    <row r="15" spans="1:16" s="206" customFormat="1" x14ac:dyDescent="0.2">
      <c r="A15" s="334" t="s">
        <v>932</v>
      </c>
      <c r="B15" s="334"/>
    </row>
    <row r="16" spans="1:16" s="206" customFormat="1" x14ac:dyDescent="0.2">
      <c r="A16" s="338" t="s">
        <v>933</v>
      </c>
      <c r="B16" s="338"/>
      <c r="C16" s="338"/>
    </row>
    <row r="17" spans="1:2" ht="15.75" x14ac:dyDescent="0.2">
      <c r="A17" s="205"/>
    </row>
    <row r="18" spans="1:2" ht="15.75" x14ac:dyDescent="0.2">
      <c r="A18" s="205" t="s">
        <v>934</v>
      </c>
    </row>
    <row r="19" spans="1:2" x14ac:dyDescent="0.2">
      <c r="A19" s="334" t="s">
        <v>935</v>
      </c>
      <c r="B19" s="334"/>
    </row>
    <row r="20" spans="1:2" ht="15.75" x14ac:dyDescent="0.2">
      <c r="A20" s="205"/>
    </row>
    <row r="21" spans="1:2" ht="15.75" x14ac:dyDescent="0.2">
      <c r="A21" s="205"/>
    </row>
    <row r="22" spans="1:2" ht="15.75" x14ac:dyDescent="0.2">
      <c r="A22" s="205"/>
    </row>
    <row r="23" spans="1:2" ht="15" x14ac:dyDescent="0.2">
      <c r="A23" s="204" t="s">
        <v>936</v>
      </c>
    </row>
    <row r="24" spans="1:2" ht="15.75" x14ac:dyDescent="0.2">
      <c r="A24" s="205" t="s">
        <v>937</v>
      </c>
    </row>
    <row r="25" spans="1:2" ht="15.75" x14ac:dyDescent="0.2">
      <c r="A25" s="205"/>
    </row>
    <row r="26" spans="1:2" ht="15.75" x14ac:dyDescent="0.2">
      <c r="A26" s="205"/>
    </row>
    <row r="27" spans="1:2" ht="15.75" x14ac:dyDescent="0.2">
      <c r="A27" s="205"/>
    </row>
  </sheetData>
  <mergeCells count="6">
    <mergeCell ref="A19:B19"/>
    <mergeCell ref="A1:N1"/>
    <mergeCell ref="A3:N3"/>
    <mergeCell ref="A11:E11"/>
    <mergeCell ref="A15:B15"/>
    <mergeCell ref="A16:C16"/>
  </mergeCells>
  <hyperlinks>
    <hyperlink ref="A16" r:id="rId1" display="mailto:galeva@pnz.gks.ru"/>
  </hyperlinks>
  <printOptions horizontalCentered="1"/>
  <pageMargins left="0.82677165354330717" right="0.82677165354330717" top="0.74803149606299213" bottom="0.35433070866141736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8"/>
  <sheetViews>
    <sheetView view="pageBreakPreview" zoomScale="85" zoomScaleNormal="100" zoomScaleSheetLayoutView="85" workbookViewId="0"/>
  </sheetViews>
  <sheetFormatPr defaultRowHeight="15" x14ac:dyDescent="0.2"/>
  <cols>
    <col min="1" max="1" width="134" style="148" customWidth="1"/>
    <col min="2" max="16384" width="9.140625" style="148"/>
  </cols>
  <sheetData>
    <row r="1" spans="1:1" ht="15.75" x14ac:dyDescent="0.2">
      <c r="A1" s="238" t="s">
        <v>938</v>
      </c>
    </row>
    <row r="2" spans="1:1" ht="60" x14ac:dyDescent="0.2">
      <c r="A2" s="211" t="s">
        <v>1095</v>
      </c>
    </row>
    <row r="3" spans="1:1" ht="30" x14ac:dyDescent="0.2">
      <c r="A3" s="211" t="s">
        <v>1059</v>
      </c>
    </row>
    <row r="4" spans="1:1" ht="60" x14ac:dyDescent="0.2">
      <c r="A4" s="211" t="s">
        <v>1055</v>
      </c>
    </row>
    <row r="5" spans="1:1" ht="75" x14ac:dyDescent="0.2">
      <c r="A5" s="211" t="s">
        <v>1195</v>
      </c>
    </row>
    <row r="6" spans="1:1" ht="60" x14ac:dyDescent="0.2">
      <c r="A6" s="211" t="s">
        <v>1056</v>
      </c>
    </row>
    <row r="7" spans="1:1" ht="30" x14ac:dyDescent="0.2">
      <c r="A7" s="211" t="s">
        <v>1057</v>
      </c>
    </row>
    <row r="8" spans="1:1" ht="45" x14ac:dyDescent="0.2">
      <c r="A8" s="239" t="s">
        <v>1115</v>
      </c>
    </row>
    <row r="9" spans="1:1" ht="15.75" x14ac:dyDescent="0.25">
      <c r="A9" s="230" t="s">
        <v>1116</v>
      </c>
    </row>
    <row r="10" spans="1:1" ht="15.75" x14ac:dyDescent="0.25">
      <c r="A10" s="230" t="s">
        <v>1117</v>
      </c>
    </row>
    <row r="11" spans="1:1" ht="15.75" x14ac:dyDescent="0.25">
      <c r="A11" s="230" t="s">
        <v>1118</v>
      </c>
    </row>
    <row r="12" spans="1:1" ht="75" x14ac:dyDescent="0.2">
      <c r="A12" s="211" t="s">
        <v>1058</v>
      </c>
    </row>
    <row r="13" spans="1:1" ht="30" x14ac:dyDescent="0.2">
      <c r="A13" s="211" t="s">
        <v>1119</v>
      </c>
    </row>
    <row r="14" spans="1:1" ht="30" x14ac:dyDescent="0.2">
      <c r="A14" s="211" t="s">
        <v>1120</v>
      </c>
    </row>
    <row r="15" spans="1:1" ht="75" x14ac:dyDescent="0.2">
      <c r="A15" s="211" t="s">
        <v>1121</v>
      </c>
    </row>
    <row r="16" spans="1:1" x14ac:dyDescent="0.2">
      <c r="A16" s="231" t="s">
        <v>1129</v>
      </c>
    </row>
    <row r="17" spans="1:1" x14ac:dyDescent="0.2">
      <c r="A17" s="231" t="s">
        <v>1122</v>
      </c>
    </row>
    <row r="18" spans="1:1" x14ac:dyDescent="0.2">
      <c r="A18" s="231" t="s">
        <v>1123</v>
      </c>
    </row>
    <row r="19" spans="1:1" x14ac:dyDescent="0.2">
      <c r="A19" s="231" t="s">
        <v>1124</v>
      </c>
    </row>
    <row r="20" spans="1:1" x14ac:dyDescent="0.2">
      <c r="A20" s="231" t="s">
        <v>1125</v>
      </c>
    </row>
    <row r="21" spans="1:1" x14ac:dyDescent="0.2">
      <c r="A21" s="231" t="s">
        <v>985</v>
      </c>
    </row>
    <row r="22" spans="1:1" x14ac:dyDescent="0.2">
      <c r="A22" s="231" t="s">
        <v>1126</v>
      </c>
    </row>
    <row r="23" spans="1:1" x14ac:dyDescent="0.2">
      <c r="A23" s="211" t="s">
        <v>1174</v>
      </c>
    </row>
    <row r="24" spans="1:1" x14ac:dyDescent="0.2">
      <c r="A24" s="211" t="s">
        <v>1175</v>
      </c>
    </row>
    <row r="25" spans="1:1" x14ac:dyDescent="0.2">
      <c r="A25" s="211" t="s">
        <v>1173</v>
      </c>
    </row>
    <row r="26" spans="1:1" x14ac:dyDescent="0.2">
      <c r="A26" s="231" t="s">
        <v>1127</v>
      </c>
    </row>
    <row r="27" spans="1:1" x14ac:dyDescent="0.2">
      <c r="A27" s="231" t="s">
        <v>1128</v>
      </c>
    </row>
    <row r="28" spans="1:1" x14ac:dyDescent="0.2">
      <c r="A28" s="231" t="s">
        <v>1088</v>
      </c>
    </row>
  </sheetData>
  <printOptions horizontalCentered="1"/>
  <pageMargins left="0.82677165354330717" right="0.82677165354330717" top="0.74803149606299213" bottom="0.35433070866141736" header="0.31496062992125984" footer="0.31496062992125984"/>
  <pageSetup paperSize="9" orientation="landscape" r:id="rId1"/>
  <headerFooter>
    <oddHeader>&amp;C&amp;P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69"/>
  <sheetViews>
    <sheetView view="pageBreakPreview" topLeftCell="A22" zoomScale="85" zoomScaleNormal="100" zoomScaleSheetLayoutView="85" workbookViewId="0"/>
  </sheetViews>
  <sheetFormatPr defaultRowHeight="15" x14ac:dyDescent="0.2"/>
  <cols>
    <col min="1" max="1" width="125.7109375" style="146" customWidth="1"/>
    <col min="2" max="2" width="12.85546875" style="146" bestFit="1" customWidth="1"/>
    <col min="3" max="16384" width="9.140625" style="146"/>
  </cols>
  <sheetData>
    <row r="1" spans="1:1" ht="18" x14ac:dyDescent="0.2">
      <c r="A1" s="154" t="s">
        <v>1131</v>
      </c>
    </row>
    <row r="2" spans="1:1" ht="30" x14ac:dyDescent="0.2">
      <c r="A2" s="151" t="s">
        <v>1132</v>
      </c>
    </row>
    <row r="3" spans="1:1" ht="60" x14ac:dyDescent="0.2">
      <c r="A3" s="155" t="s">
        <v>1089</v>
      </c>
    </row>
    <row r="4" spans="1:1" ht="75" x14ac:dyDescent="0.2">
      <c r="A4" s="155" t="s">
        <v>1039</v>
      </c>
    </row>
    <row r="5" spans="1:1" ht="60" x14ac:dyDescent="0.2">
      <c r="A5" s="155" t="s">
        <v>1090</v>
      </c>
    </row>
    <row r="6" spans="1:1" ht="60.75" x14ac:dyDescent="0.2">
      <c r="A6" s="155" t="s">
        <v>1091</v>
      </c>
    </row>
    <row r="7" spans="1:1" x14ac:dyDescent="0.2">
      <c r="A7" s="151"/>
    </row>
    <row r="8" spans="1:1" ht="18" x14ac:dyDescent="0.2">
      <c r="A8" s="153" t="s">
        <v>946</v>
      </c>
    </row>
    <row r="9" spans="1:1" x14ac:dyDescent="0.2">
      <c r="A9" s="168" t="s">
        <v>947</v>
      </c>
    </row>
    <row r="10" spans="1:1" x14ac:dyDescent="0.2">
      <c r="A10" s="159"/>
    </row>
    <row r="11" spans="1:1" x14ac:dyDescent="0.2">
      <c r="A11" s="151"/>
    </row>
    <row r="12" spans="1:1" x14ac:dyDescent="0.2">
      <c r="A12" s="151"/>
    </row>
    <row r="13" spans="1:1" x14ac:dyDescent="0.2">
      <c r="A13" s="151"/>
    </row>
    <row r="14" spans="1:1" x14ac:dyDescent="0.2">
      <c r="A14" s="151"/>
    </row>
    <row r="15" spans="1:1" x14ac:dyDescent="0.2">
      <c r="A15" s="151"/>
    </row>
    <row r="16" spans="1:1" x14ac:dyDescent="0.2">
      <c r="A16" s="151"/>
    </row>
    <row r="17" spans="1:1" x14ac:dyDescent="0.2">
      <c r="A17" s="151"/>
    </row>
    <row r="18" spans="1:1" x14ac:dyDescent="0.2">
      <c r="A18" s="151"/>
    </row>
    <row r="19" spans="1:1" x14ac:dyDescent="0.2">
      <c r="A19" s="151"/>
    </row>
    <row r="20" spans="1:1" x14ac:dyDescent="0.2">
      <c r="A20" s="151"/>
    </row>
    <row r="21" spans="1:1" ht="60" x14ac:dyDescent="0.2">
      <c r="A21" s="151" t="s">
        <v>1133</v>
      </c>
    </row>
    <row r="22" spans="1:1" x14ac:dyDescent="0.2">
      <c r="A22" s="151"/>
    </row>
    <row r="23" spans="1:1" ht="18" x14ac:dyDescent="0.2">
      <c r="A23" s="153" t="s">
        <v>948</v>
      </c>
    </row>
    <row r="24" spans="1:1" ht="18" x14ac:dyDescent="0.2">
      <c r="A24" s="153" t="s">
        <v>949</v>
      </c>
    </row>
    <row r="25" spans="1:1" x14ac:dyDescent="0.2">
      <c r="A25" s="168" t="s">
        <v>980</v>
      </c>
    </row>
    <row r="26" spans="1:1" ht="18" x14ac:dyDescent="0.2">
      <c r="A26" s="156"/>
    </row>
    <row r="27" spans="1:1" ht="18" x14ac:dyDescent="0.25">
      <c r="A27" s="158"/>
    </row>
    <row r="28" spans="1:1" x14ac:dyDescent="0.2">
      <c r="A28" s="151"/>
    </row>
    <row r="29" spans="1:1" x14ac:dyDescent="0.2">
      <c r="A29" s="151"/>
    </row>
    <row r="30" spans="1:1" x14ac:dyDescent="0.2">
      <c r="A30" s="151"/>
    </row>
    <row r="31" spans="1:1" x14ac:dyDescent="0.2">
      <c r="A31" s="151"/>
    </row>
    <row r="32" spans="1:1" x14ac:dyDescent="0.2">
      <c r="A32" s="151"/>
    </row>
    <row r="33" spans="1:1" x14ac:dyDescent="0.2">
      <c r="A33" s="151"/>
    </row>
    <row r="34" spans="1:1" x14ac:dyDescent="0.2">
      <c r="A34" s="151"/>
    </row>
    <row r="35" spans="1:1" x14ac:dyDescent="0.2">
      <c r="A35" s="151"/>
    </row>
    <row r="36" spans="1:1" x14ac:dyDescent="0.2">
      <c r="A36" s="151"/>
    </row>
    <row r="37" spans="1:1" x14ac:dyDescent="0.2">
      <c r="A37" s="151"/>
    </row>
    <row r="38" spans="1:1" ht="60" x14ac:dyDescent="0.2">
      <c r="A38" s="151" t="s">
        <v>1097</v>
      </c>
    </row>
    <row r="39" spans="1:1" x14ac:dyDescent="0.2">
      <c r="A39" s="151"/>
    </row>
    <row r="40" spans="1:1" ht="18" x14ac:dyDescent="0.2">
      <c r="A40" s="153" t="s">
        <v>950</v>
      </c>
    </row>
    <row r="41" spans="1:1" ht="18" x14ac:dyDescent="0.2">
      <c r="A41" s="153" t="s">
        <v>951</v>
      </c>
    </row>
    <row r="42" spans="1:1" x14ac:dyDescent="0.2">
      <c r="A42" s="168" t="s">
        <v>952</v>
      </c>
    </row>
    <row r="45" spans="1:1" x14ac:dyDescent="0.2">
      <c r="A45" s="151"/>
    </row>
    <row r="46" spans="1:1" x14ac:dyDescent="0.2">
      <c r="A46" s="151"/>
    </row>
    <row r="47" spans="1:1" x14ac:dyDescent="0.2">
      <c r="A47" s="151"/>
    </row>
    <row r="48" spans="1:1" x14ac:dyDescent="0.2">
      <c r="A48" s="151"/>
    </row>
    <row r="49" spans="1:1" x14ac:dyDescent="0.2">
      <c r="A49" s="151"/>
    </row>
    <row r="50" spans="1:1" x14ac:dyDescent="0.2">
      <c r="A50" s="151"/>
    </row>
    <row r="51" spans="1:1" x14ac:dyDescent="0.2">
      <c r="A51" s="151"/>
    </row>
    <row r="52" spans="1:1" x14ac:dyDescent="0.2">
      <c r="A52" s="151"/>
    </row>
    <row r="53" spans="1:1" x14ac:dyDescent="0.2">
      <c r="A53" s="151"/>
    </row>
    <row r="54" spans="1:1" x14ac:dyDescent="0.2">
      <c r="A54" s="151"/>
    </row>
    <row r="55" spans="1:1" x14ac:dyDescent="0.2">
      <c r="A55" s="151"/>
    </row>
    <row r="56" spans="1:1" x14ac:dyDescent="0.2">
      <c r="A56" s="151"/>
    </row>
    <row r="57" spans="1:1" x14ac:dyDescent="0.2">
      <c r="A57" s="151"/>
    </row>
    <row r="58" spans="1:1" x14ac:dyDescent="0.2">
      <c r="A58" s="151"/>
    </row>
    <row r="59" spans="1:1" ht="45" x14ac:dyDescent="0.2">
      <c r="A59" s="151" t="s">
        <v>1105</v>
      </c>
    </row>
    <row r="60" spans="1:1" ht="45" x14ac:dyDescent="0.2">
      <c r="A60" s="151" t="s">
        <v>1134</v>
      </c>
    </row>
    <row r="61" spans="1:1" ht="45" x14ac:dyDescent="0.2">
      <c r="A61" s="151" t="s">
        <v>1040</v>
      </c>
    </row>
    <row r="62" spans="1:1" ht="30" x14ac:dyDescent="0.2">
      <c r="A62" s="151" t="s">
        <v>1098</v>
      </c>
    </row>
    <row r="63" spans="1:1" x14ac:dyDescent="0.2">
      <c r="A63" s="151"/>
    </row>
    <row r="64" spans="1:1" ht="36" x14ac:dyDescent="0.25">
      <c r="A64" s="213" t="s">
        <v>1081</v>
      </c>
    </row>
    <row r="65" spans="1:1" ht="15.75" x14ac:dyDescent="0.2">
      <c r="A65" s="150"/>
    </row>
    <row r="66" spans="1:1" ht="15.75" x14ac:dyDescent="0.2">
      <c r="A66" s="150" t="s">
        <v>1135</v>
      </c>
    </row>
    <row r="67" spans="1:1" ht="15.75" thickBot="1" x14ac:dyDescent="0.25">
      <c r="A67" s="160"/>
    </row>
    <row r="68" spans="1:1" ht="16.5" thickBot="1" x14ac:dyDescent="0.3">
      <c r="A68" s="214" t="s">
        <v>1160</v>
      </c>
    </row>
    <row r="69" spans="1:1" ht="16.5" thickBot="1" x14ac:dyDescent="0.3">
      <c r="A69" s="214" t="s">
        <v>1099</v>
      </c>
    </row>
    <row r="71" spans="1:1" ht="15.75" x14ac:dyDescent="0.2">
      <c r="A71" s="161"/>
    </row>
    <row r="73" spans="1:1" ht="15.75" x14ac:dyDescent="0.2">
      <c r="A73" s="161"/>
    </row>
    <row r="75" spans="1:1" ht="15.75" x14ac:dyDescent="0.2">
      <c r="A75" s="161"/>
    </row>
    <row r="76" spans="1:1" ht="15.75" x14ac:dyDescent="0.2">
      <c r="A76" s="161"/>
    </row>
    <row r="77" spans="1:1" ht="15.75" x14ac:dyDescent="0.2">
      <c r="A77" s="161"/>
    </row>
    <row r="78" spans="1:1" ht="15.75" x14ac:dyDescent="0.2">
      <c r="A78" s="161"/>
    </row>
    <row r="79" spans="1:1" ht="15.75" x14ac:dyDescent="0.2">
      <c r="A79" s="150" t="s">
        <v>1136</v>
      </c>
    </row>
    <row r="80" spans="1:1" ht="15.75" x14ac:dyDescent="0.2">
      <c r="A80" s="161"/>
    </row>
    <row r="81" spans="1:1" ht="15.75" x14ac:dyDescent="0.2">
      <c r="A81" s="150"/>
    </row>
    <row r="82" spans="1:1" ht="15.75" x14ac:dyDescent="0.2">
      <c r="A82" s="161"/>
    </row>
    <row r="83" spans="1:1" ht="16.5" thickBot="1" x14ac:dyDescent="0.25">
      <c r="A83" s="161"/>
    </row>
    <row r="84" spans="1:1" ht="16.5" thickBot="1" x14ac:dyDescent="0.3">
      <c r="A84" s="214" t="s">
        <v>1137</v>
      </c>
    </row>
    <row r="85" spans="1:1" ht="16.5" thickBot="1" x14ac:dyDescent="0.3">
      <c r="A85" s="214" t="s">
        <v>1101</v>
      </c>
    </row>
    <row r="86" spans="1:1" x14ac:dyDescent="0.2">
      <c r="A86" s="151"/>
    </row>
    <row r="88" spans="1:1" ht="15.75" x14ac:dyDescent="0.2">
      <c r="A88" s="161"/>
    </row>
    <row r="89" spans="1:1" x14ac:dyDescent="0.2">
      <c r="A89" s="151"/>
    </row>
    <row r="91" spans="1:1" ht="15.75" x14ac:dyDescent="0.2">
      <c r="A91" s="161"/>
    </row>
    <row r="92" spans="1:1" ht="15.75" x14ac:dyDescent="0.2">
      <c r="A92" s="161"/>
    </row>
    <row r="93" spans="1:1" ht="15.75" x14ac:dyDescent="0.2">
      <c r="A93" s="161"/>
    </row>
    <row r="94" spans="1:1" ht="15.75" x14ac:dyDescent="0.2">
      <c r="A94" s="161"/>
    </row>
    <row r="95" spans="1:1" ht="15.75" x14ac:dyDescent="0.2">
      <c r="A95" s="161"/>
    </row>
    <row r="96" spans="1:1" ht="15.75" x14ac:dyDescent="0.2">
      <c r="A96" s="161"/>
    </row>
    <row r="97" spans="1:1" ht="15.75" x14ac:dyDescent="0.2">
      <c r="A97" s="161"/>
    </row>
    <row r="98" spans="1:1" ht="15.75" x14ac:dyDescent="0.2">
      <c r="A98" s="161"/>
    </row>
    <row r="99" spans="1:1" ht="15.75" x14ac:dyDescent="0.2">
      <c r="A99" s="161"/>
    </row>
    <row r="100" spans="1:1" ht="15.75" x14ac:dyDescent="0.2">
      <c r="A100" s="161"/>
    </row>
    <row r="101" spans="1:1" ht="15.75" x14ac:dyDescent="0.2">
      <c r="A101" s="161"/>
    </row>
    <row r="102" spans="1:1" ht="15.75" x14ac:dyDescent="0.2">
      <c r="A102" s="161"/>
    </row>
    <row r="103" spans="1:1" ht="15.75" x14ac:dyDescent="0.2">
      <c r="A103" s="161"/>
    </row>
    <row r="104" spans="1:1" ht="15.75" x14ac:dyDescent="0.2">
      <c r="A104" s="161"/>
    </row>
    <row r="105" spans="1:1" ht="15.75" x14ac:dyDescent="0.2">
      <c r="A105" s="161"/>
    </row>
    <row r="106" spans="1:1" ht="15.75" x14ac:dyDescent="0.2">
      <c r="A106" s="161"/>
    </row>
    <row r="107" spans="1:1" ht="15.75" x14ac:dyDescent="0.2">
      <c r="A107" s="161"/>
    </row>
    <row r="108" spans="1:1" ht="15.75" x14ac:dyDescent="0.2">
      <c r="A108" s="161"/>
    </row>
    <row r="109" spans="1:1" ht="15.75" x14ac:dyDescent="0.2">
      <c r="A109" s="161"/>
    </row>
    <row r="110" spans="1:1" ht="15.75" x14ac:dyDescent="0.2">
      <c r="A110" s="150" t="s">
        <v>1138</v>
      </c>
    </row>
    <row r="111" spans="1:1" ht="15.75" x14ac:dyDescent="0.2">
      <c r="A111" s="161"/>
    </row>
    <row r="112" spans="1:1" ht="15.75" x14ac:dyDescent="0.2">
      <c r="A112" s="150"/>
    </row>
    <row r="113" spans="1:1" ht="16.5" thickBot="1" x14ac:dyDescent="0.25">
      <c r="A113" s="161"/>
    </row>
    <row r="114" spans="1:1" ht="16.5" thickBot="1" x14ac:dyDescent="0.3">
      <c r="A114" s="214" t="s">
        <v>1139</v>
      </c>
    </row>
    <row r="115" spans="1:1" ht="16.5" thickBot="1" x14ac:dyDescent="0.3">
      <c r="A115" s="214" t="s">
        <v>1100</v>
      </c>
    </row>
    <row r="116" spans="1:1" ht="15.75" x14ac:dyDescent="0.2">
      <c r="A116" s="161"/>
    </row>
    <row r="117" spans="1:1" ht="15.75" x14ac:dyDescent="0.2">
      <c r="A117" s="161"/>
    </row>
    <row r="118" spans="1:1" ht="15.75" x14ac:dyDescent="0.2">
      <c r="A118" s="161"/>
    </row>
    <row r="119" spans="1:1" ht="15.75" x14ac:dyDescent="0.2">
      <c r="A119" s="161"/>
    </row>
    <row r="120" spans="1:1" ht="15.75" x14ac:dyDescent="0.2">
      <c r="A120" s="161"/>
    </row>
    <row r="121" spans="1:1" ht="15.75" x14ac:dyDescent="0.2">
      <c r="A121" s="161"/>
    </row>
    <row r="122" spans="1:1" ht="15.75" x14ac:dyDescent="0.2">
      <c r="A122" s="161"/>
    </row>
    <row r="123" spans="1:1" ht="15.75" x14ac:dyDescent="0.2">
      <c r="A123" s="161"/>
    </row>
    <row r="124" spans="1:1" ht="15.75" x14ac:dyDescent="0.2">
      <c r="A124" s="161"/>
    </row>
    <row r="125" spans="1:1" ht="15.75" x14ac:dyDescent="0.2">
      <c r="A125" s="161"/>
    </row>
    <row r="126" spans="1:1" ht="15.75" x14ac:dyDescent="0.2">
      <c r="A126" s="161"/>
    </row>
    <row r="127" spans="1:1" ht="15.75" x14ac:dyDescent="0.2">
      <c r="A127" s="161"/>
    </row>
    <row r="128" spans="1:1" ht="15.75" x14ac:dyDescent="0.2">
      <c r="A128" s="161"/>
    </row>
    <row r="129" spans="1:1" ht="15.75" x14ac:dyDescent="0.2">
      <c r="A129" s="161"/>
    </row>
    <row r="130" spans="1:1" ht="15.75" x14ac:dyDescent="0.2">
      <c r="A130" s="161"/>
    </row>
    <row r="131" spans="1:1" ht="15.75" x14ac:dyDescent="0.2">
      <c r="A131" s="161"/>
    </row>
    <row r="132" spans="1:1" ht="15.75" x14ac:dyDescent="0.2">
      <c r="A132" s="161"/>
    </row>
    <row r="133" spans="1:1" ht="15.75" x14ac:dyDescent="0.2">
      <c r="A133" s="161"/>
    </row>
    <row r="134" spans="1:1" ht="15.75" x14ac:dyDescent="0.2">
      <c r="A134" s="161"/>
    </row>
    <row r="135" spans="1:1" ht="15.75" x14ac:dyDescent="0.2">
      <c r="A135" s="161"/>
    </row>
    <row r="136" spans="1:1" ht="15.75" x14ac:dyDescent="0.2">
      <c r="A136" s="161"/>
    </row>
    <row r="137" spans="1:1" ht="15.75" x14ac:dyDescent="0.2">
      <c r="A137" s="161"/>
    </row>
    <row r="138" spans="1:1" ht="15.75" x14ac:dyDescent="0.2">
      <c r="A138" s="161"/>
    </row>
    <row r="139" spans="1:1" ht="15.75" x14ac:dyDescent="0.2">
      <c r="A139" s="161"/>
    </row>
    <row r="140" spans="1:1" ht="18" x14ac:dyDescent="0.2">
      <c r="A140" s="169"/>
    </row>
    <row r="141" spans="1:1" ht="15.75" x14ac:dyDescent="0.2">
      <c r="A141" s="161"/>
    </row>
    <row r="142" spans="1:1" ht="15.75" x14ac:dyDescent="0.2">
      <c r="A142" s="150" t="s">
        <v>1140</v>
      </c>
    </row>
    <row r="143" spans="1:1" ht="16.5" thickBot="1" x14ac:dyDescent="0.25">
      <c r="A143" s="161"/>
    </row>
    <row r="144" spans="1:1" ht="16.5" thickBot="1" x14ac:dyDescent="0.3">
      <c r="A144" s="214" t="s">
        <v>1141</v>
      </c>
    </row>
    <row r="145" spans="1:1" ht="16.5" thickBot="1" x14ac:dyDescent="0.3">
      <c r="A145" s="214" t="s">
        <v>1102</v>
      </c>
    </row>
    <row r="146" spans="1:1" ht="15.75" x14ac:dyDescent="0.2">
      <c r="A146" s="161"/>
    </row>
    <row r="147" spans="1:1" ht="15.75" x14ac:dyDescent="0.2">
      <c r="A147" s="161"/>
    </row>
    <row r="148" spans="1:1" ht="15.75" x14ac:dyDescent="0.2">
      <c r="A148" s="161"/>
    </row>
    <row r="149" spans="1:1" ht="15.75" x14ac:dyDescent="0.2">
      <c r="A149" s="161"/>
    </row>
    <row r="150" spans="1:1" ht="15.75" x14ac:dyDescent="0.2">
      <c r="A150" s="161"/>
    </row>
    <row r="151" spans="1:1" ht="15.75" x14ac:dyDescent="0.2">
      <c r="A151" s="161"/>
    </row>
    <row r="152" spans="1:1" ht="15.75" x14ac:dyDescent="0.2">
      <c r="A152" s="161"/>
    </row>
    <row r="153" spans="1:1" ht="15.75" x14ac:dyDescent="0.2">
      <c r="A153" s="161"/>
    </row>
    <row r="154" spans="1:1" ht="15.75" x14ac:dyDescent="0.2">
      <c r="A154" s="161"/>
    </row>
    <row r="155" spans="1:1" ht="15.75" x14ac:dyDescent="0.2">
      <c r="A155" s="161"/>
    </row>
    <row r="156" spans="1:1" ht="15.75" x14ac:dyDescent="0.2">
      <c r="A156" s="161"/>
    </row>
    <row r="157" spans="1:1" ht="15.75" x14ac:dyDescent="0.2">
      <c r="A157" s="161"/>
    </row>
    <row r="158" spans="1:1" ht="15.75" x14ac:dyDescent="0.2">
      <c r="A158" s="161"/>
    </row>
    <row r="159" spans="1:1" ht="15.75" x14ac:dyDescent="0.2">
      <c r="A159" s="161"/>
    </row>
    <row r="160" spans="1:1" ht="15.75" x14ac:dyDescent="0.2">
      <c r="A160" s="161"/>
    </row>
    <row r="161" spans="1:1" ht="15.75" x14ac:dyDescent="0.2">
      <c r="A161" s="161"/>
    </row>
    <row r="162" spans="1:1" ht="15.75" x14ac:dyDescent="0.2">
      <c r="A162" s="161"/>
    </row>
    <row r="163" spans="1:1" ht="15.75" x14ac:dyDescent="0.2">
      <c r="A163" s="161"/>
    </row>
    <row r="164" spans="1:1" ht="15.75" x14ac:dyDescent="0.2">
      <c r="A164" s="161"/>
    </row>
    <row r="165" spans="1:1" ht="15.75" x14ac:dyDescent="0.2">
      <c r="A165" s="161"/>
    </row>
    <row r="166" spans="1:1" ht="15.75" x14ac:dyDescent="0.2">
      <c r="A166" s="161"/>
    </row>
    <row r="167" spans="1:1" ht="15.75" x14ac:dyDescent="0.2">
      <c r="A167" s="161"/>
    </row>
    <row r="168" spans="1:1" ht="45.75" x14ac:dyDescent="0.2">
      <c r="A168" s="161" t="s">
        <v>1161</v>
      </c>
    </row>
    <row r="169" spans="1:1" x14ac:dyDescent="0.2">
      <c r="A169" s="162"/>
    </row>
  </sheetData>
  <printOptions horizontalCentered="1"/>
  <pageMargins left="0.82677165354330717" right="0.82677165354330717" top="0.74803149606299213" bottom="0.35433070866141736" header="0.31496062992125984" footer="0.31496062992125984"/>
  <pageSetup paperSize="9" orientation="landscape" r:id="rId1"/>
  <headerFooter>
    <oddHeader>&amp;C&amp;P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5"/>
  <sheetViews>
    <sheetView view="pageBreakPreview" zoomScale="85" zoomScaleNormal="100" zoomScaleSheetLayoutView="85" workbookViewId="0">
      <selection activeCell="A2" sqref="A2:H2"/>
    </sheetView>
  </sheetViews>
  <sheetFormatPr defaultRowHeight="12.75" x14ac:dyDescent="0.2"/>
  <cols>
    <col min="1" max="1" width="29.5703125" customWidth="1"/>
    <col min="2" max="2" width="15.140625" customWidth="1"/>
    <col min="3" max="3" width="16.42578125" customWidth="1"/>
    <col min="4" max="4" width="12.7109375" customWidth="1"/>
    <col min="5" max="5" width="13.7109375" customWidth="1"/>
    <col min="6" max="6" width="12.140625" customWidth="1"/>
    <col min="7" max="7" width="13.28515625" customWidth="1"/>
    <col min="8" max="8" width="15.5703125" customWidth="1"/>
  </cols>
  <sheetData>
    <row r="2" spans="1:8" x14ac:dyDescent="0.2">
      <c r="A2" s="265" t="s">
        <v>1010</v>
      </c>
      <c r="B2" s="265"/>
      <c r="C2" s="265"/>
      <c r="D2" s="265"/>
      <c r="E2" s="265"/>
      <c r="F2" s="265"/>
      <c r="G2" s="265"/>
      <c r="H2" s="265"/>
    </row>
    <row r="3" spans="1:8" x14ac:dyDescent="0.2">
      <c r="A3" s="266" t="s">
        <v>1082</v>
      </c>
      <c r="B3" s="266"/>
      <c r="C3" s="266"/>
      <c r="D3" s="266"/>
      <c r="E3" s="266"/>
      <c r="F3" s="266"/>
      <c r="G3" s="266"/>
      <c r="H3" s="266"/>
    </row>
    <row r="5" spans="1:8" x14ac:dyDescent="0.2">
      <c r="A5" s="268"/>
      <c r="B5" s="269" t="s">
        <v>1007</v>
      </c>
      <c r="C5" s="269" t="s">
        <v>1009</v>
      </c>
      <c r="D5" s="268" t="s">
        <v>1</v>
      </c>
      <c r="E5" s="268"/>
      <c r="F5" s="268"/>
      <c r="G5" s="268"/>
      <c r="H5" s="268"/>
    </row>
    <row r="6" spans="1:8" ht="39.75" customHeight="1" x14ac:dyDescent="0.2">
      <c r="A6" s="268"/>
      <c r="B6" s="270"/>
      <c r="C6" s="270"/>
      <c r="D6" s="180" t="s">
        <v>3</v>
      </c>
      <c r="E6" s="180" t="s">
        <v>4</v>
      </c>
      <c r="F6" s="180" t="s">
        <v>5</v>
      </c>
      <c r="G6" s="181" t="s">
        <v>6</v>
      </c>
      <c r="H6" s="180" t="s">
        <v>1008</v>
      </c>
    </row>
    <row r="7" spans="1:8" ht="24.75" customHeight="1" x14ac:dyDescent="0.2">
      <c r="A7" s="240" t="s">
        <v>9</v>
      </c>
      <c r="B7" s="183">
        <v>2176106</v>
      </c>
      <c r="C7" s="183">
        <v>2106396</v>
      </c>
      <c r="D7" s="183">
        <v>1712452</v>
      </c>
      <c r="E7" s="183">
        <v>31954</v>
      </c>
      <c r="F7" s="183">
        <v>70380</v>
      </c>
      <c r="G7" s="183">
        <v>5826</v>
      </c>
      <c r="H7" s="183">
        <v>285784</v>
      </c>
    </row>
    <row r="8" spans="1:8" ht="15.75" customHeight="1" x14ac:dyDescent="0.2">
      <c r="A8" s="192" t="s">
        <v>45</v>
      </c>
      <c r="B8" s="183"/>
      <c r="C8" s="183"/>
      <c r="D8" s="183"/>
      <c r="E8" s="183"/>
      <c r="F8" s="183"/>
      <c r="G8" s="183"/>
      <c r="H8" s="183"/>
    </row>
    <row r="9" spans="1:8" ht="39" customHeight="1" x14ac:dyDescent="0.2">
      <c r="A9" s="241" t="s">
        <v>47</v>
      </c>
      <c r="B9" s="183">
        <v>1647211</v>
      </c>
      <c r="C9" s="183">
        <v>1594121</v>
      </c>
      <c r="D9" s="183">
        <v>1274610</v>
      </c>
      <c r="E9" s="183">
        <v>22030</v>
      </c>
      <c r="F9" s="183">
        <v>63157</v>
      </c>
      <c r="G9" s="183">
        <v>2941</v>
      </c>
      <c r="H9" s="183">
        <v>231383</v>
      </c>
    </row>
    <row r="10" spans="1:8" ht="54" customHeight="1" x14ac:dyDescent="0.2">
      <c r="A10" s="241" t="s">
        <v>12</v>
      </c>
      <c r="B10" s="183">
        <v>409430</v>
      </c>
      <c r="C10" s="183">
        <v>408018</v>
      </c>
      <c r="D10" s="183">
        <v>380759</v>
      </c>
      <c r="E10" s="183">
        <v>4440</v>
      </c>
      <c r="F10" s="183">
        <v>7103</v>
      </c>
      <c r="G10" s="183">
        <v>54</v>
      </c>
      <c r="H10" s="183">
        <v>15662</v>
      </c>
    </row>
    <row r="11" spans="1:8" ht="15.75" customHeight="1" x14ac:dyDescent="0.2">
      <c r="A11" s="242" t="s">
        <v>13</v>
      </c>
      <c r="B11" s="188">
        <v>119465</v>
      </c>
      <c r="C11" s="188">
        <v>104257</v>
      </c>
      <c r="D11" s="188">
        <v>57083</v>
      </c>
      <c r="E11" s="188">
        <v>5484</v>
      </c>
      <c r="F11" s="188">
        <v>120</v>
      </c>
      <c r="G11" s="188">
        <v>2831</v>
      </c>
      <c r="H11" s="188">
        <v>38739</v>
      </c>
    </row>
    <row r="15" spans="1:8" ht="44.25" customHeight="1" x14ac:dyDescent="0.2">
      <c r="A15" s="267" t="s">
        <v>1041</v>
      </c>
      <c r="B15" s="267"/>
      <c r="C15" s="267"/>
      <c r="D15" s="267"/>
      <c r="E15" s="267"/>
      <c r="F15" s="267"/>
      <c r="G15" s="267"/>
      <c r="H15" s="267"/>
    </row>
  </sheetData>
  <mergeCells count="7">
    <mergeCell ref="A2:H2"/>
    <mergeCell ref="A3:H3"/>
    <mergeCell ref="A15:H15"/>
    <mergeCell ref="A5:A6"/>
    <mergeCell ref="B5:B6"/>
    <mergeCell ref="C5:C6"/>
    <mergeCell ref="D5:H5"/>
  </mergeCells>
  <printOptions horizontalCentered="1"/>
  <pageMargins left="0.82677165354330717" right="0.82677165354330717" top="0.74803149606299213" bottom="0.35433070866141736" header="0.31496062992125984" footer="0.31496062992125984"/>
  <pageSetup paperSize="9" orientation="landscape" r:id="rId1"/>
  <headerFooter>
    <oddHeader>&amp;C&amp;P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9"/>
  <sheetViews>
    <sheetView view="pageBreakPreview" zoomScale="85" zoomScaleNormal="100" zoomScaleSheetLayoutView="85" workbookViewId="0"/>
  </sheetViews>
  <sheetFormatPr defaultRowHeight="15" x14ac:dyDescent="0.2"/>
  <cols>
    <col min="1" max="1" width="125.7109375" style="146" customWidth="1"/>
    <col min="2" max="2" width="12.85546875" style="146" bestFit="1" customWidth="1"/>
    <col min="3" max="16384" width="9.140625" style="146"/>
  </cols>
  <sheetData>
    <row r="1" spans="1:1" ht="18" x14ac:dyDescent="0.2">
      <c r="A1" s="153" t="s">
        <v>989</v>
      </c>
    </row>
    <row r="2" spans="1:1" x14ac:dyDescent="0.2">
      <c r="A2" s="168" t="s">
        <v>1103</v>
      </c>
    </row>
    <row r="3" spans="1:1" x14ac:dyDescent="0.2">
      <c r="A3" s="152"/>
    </row>
    <row r="4" spans="1:1" x14ac:dyDescent="0.2">
      <c r="A4" s="152"/>
    </row>
    <row r="5" spans="1:1" x14ac:dyDescent="0.2">
      <c r="A5" s="152"/>
    </row>
    <row r="6" spans="1:1" x14ac:dyDescent="0.2">
      <c r="A6" s="152"/>
    </row>
    <row r="7" spans="1:1" x14ac:dyDescent="0.2">
      <c r="A7" s="151"/>
    </row>
    <row r="8" spans="1:1" x14ac:dyDescent="0.2">
      <c r="A8" s="151"/>
    </row>
    <row r="9" spans="1:1" x14ac:dyDescent="0.2">
      <c r="A9" s="151"/>
    </row>
    <row r="10" spans="1:1" x14ac:dyDescent="0.2">
      <c r="A10" s="151"/>
    </row>
    <row r="11" spans="1:1" x14ac:dyDescent="0.2">
      <c r="A11" s="151"/>
    </row>
    <row r="12" spans="1:1" x14ac:dyDescent="0.2">
      <c r="A12" s="151"/>
    </row>
    <row r="13" spans="1:1" x14ac:dyDescent="0.2">
      <c r="A13" s="151"/>
    </row>
    <row r="14" spans="1:1" x14ac:dyDescent="0.2">
      <c r="A14" s="151"/>
    </row>
    <row r="15" spans="1:1" x14ac:dyDescent="0.2">
      <c r="A15" s="151"/>
    </row>
    <row r="16" spans="1:1" x14ac:dyDescent="0.2">
      <c r="A16" s="151"/>
    </row>
    <row r="17" spans="1:1" ht="61.5" customHeight="1" x14ac:dyDescent="0.2">
      <c r="A17" s="151"/>
    </row>
    <row r="18" spans="1:1" ht="60" x14ac:dyDescent="0.2">
      <c r="A18" s="151" t="s">
        <v>1042</v>
      </c>
    </row>
    <row r="19" spans="1:1" x14ac:dyDescent="0.2">
      <c r="A19" s="151"/>
    </row>
    <row r="20" spans="1:1" x14ac:dyDescent="0.2">
      <c r="A20" s="151"/>
    </row>
    <row r="21" spans="1:1" x14ac:dyDescent="0.2">
      <c r="A21" s="151"/>
    </row>
    <row r="22" spans="1:1" x14ac:dyDescent="0.2">
      <c r="A22" s="151"/>
    </row>
    <row r="23" spans="1:1" x14ac:dyDescent="0.2">
      <c r="A23" s="151"/>
    </row>
    <row r="24" spans="1:1" x14ac:dyDescent="0.2">
      <c r="A24" s="151"/>
    </row>
    <row r="25" spans="1:1" x14ac:dyDescent="0.2">
      <c r="A25" s="151"/>
    </row>
    <row r="26" spans="1:1" x14ac:dyDescent="0.2">
      <c r="A26" s="151"/>
    </row>
    <row r="27" spans="1:1" x14ac:dyDescent="0.2">
      <c r="A27" s="151"/>
    </row>
    <row r="28" spans="1:1" x14ac:dyDescent="0.2">
      <c r="A28" s="151"/>
    </row>
    <row r="29" spans="1:1" x14ac:dyDescent="0.2">
      <c r="A29" s="151"/>
    </row>
  </sheetData>
  <printOptions horizontalCentered="1"/>
  <pageMargins left="0.82677165354330717" right="0.82677165354330717" top="0.74803149606299213" bottom="0.35433070866141736" header="0.31496062992125984" footer="0.31496062992125984"/>
  <pageSetup paperSize="9" orientation="landscape" r:id="rId1"/>
  <headerFooter>
    <oddHeader>&amp;C&amp;P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8"/>
  <sheetViews>
    <sheetView view="pageBreakPreview" zoomScale="85" zoomScaleNormal="100" zoomScaleSheetLayoutView="85" workbookViewId="0">
      <selection sqref="A1:E1"/>
    </sheetView>
  </sheetViews>
  <sheetFormatPr defaultRowHeight="12.75" x14ac:dyDescent="0.2"/>
  <cols>
    <col min="1" max="1" width="43.28515625" customWidth="1"/>
    <col min="2" max="2" width="18.7109375" customWidth="1"/>
    <col min="3" max="3" width="18.5703125" customWidth="1"/>
    <col min="4" max="4" width="20.7109375" customWidth="1"/>
    <col min="5" max="5" width="20.42578125" customWidth="1"/>
    <col min="9" max="9" width="11.140625" customWidth="1"/>
    <col min="10" max="10" width="25.85546875" customWidth="1"/>
    <col min="11" max="11" width="39.5703125" customWidth="1"/>
  </cols>
  <sheetData>
    <row r="1" spans="1:5" ht="18.75" customHeight="1" x14ac:dyDescent="0.2">
      <c r="A1" s="273" t="s">
        <v>1005</v>
      </c>
      <c r="B1" s="273"/>
      <c r="C1" s="273"/>
      <c r="D1" s="273"/>
      <c r="E1" s="273"/>
    </row>
    <row r="2" spans="1:5" x14ac:dyDescent="0.2">
      <c r="A2" s="274" t="s">
        <v>1006</v>
      </c>
      <c r="B2" s="274"/>
      <c r="C2" s="274"/>
      <c r="D2" s="274"/>
      <c r="E2" s="274"/>
    </row>
    <row r="3" spans="1:5" x14ac:dyDescent="0.2">
      <c r="A3" s="183"/>
      <c r="B3" s="183"/>
      <c r="C3" s="183"/>
      <c r="D3" s="183"/>
      <c r="E3" s="183"/>
    </row>
    <row r="4" spans="1:5" ht="30.75" customHeight="1" x14ac:dyDescent="0.2">
      <c r="A4" s="268"/>
      <c r="B4" s="271" t="s">
        <v>991</v>
      </c>
      <c r="C4" s="271"/>
      <c r="D4" s="272" t="s">
        <v>992</v>
      </c>
      <c r="E4" s="272"/>
    </row>
    <row r="5" spans="1:5" ht="35.25" customHeight="1" x14ac:dyDescent="0.2">
      <c r="A5" s="268"/>
      <c r="B5" s="196" t="s">
        <v>1142</v>
      </c>
      <c r="C5" s="197" t="s">
        <v>1011</v>
      </c>
      <c r="D5" s="196" t="s">
        <v>993</v>
      </c>
      <c r="E5" s="197" t="s">
        <v>1013</v>
      </c>
    </row>
    <row r="6" spans="1:5" ht="27.75" customHeight="1" x14ac:dyDescent="0.2">
      <c r="A6" s="189" t="s">
        <v>994</v>
      </c>
      <c r="B6" s="183"/>
      <c r="C6" s="183"/>
      <c r="D6" s="183"/>
      <c r="E6" s="183"/>
    </row>
    <row r="7" spans="1:5" x14ac:dyDescent="0.2">
      <c r="A7" s="190" t="s">
        <v>995</v>
      </c>
      <c r="B7" s="183">
        <v>22</v>
      </c>
      <c r="C7" s="193">
        <v>4.4000000000000004</v>
      </c>
      <c r="D7" s="193">
        <v>28.6</v>
      </c>
      <c r="E7" s="193">
        <v>0</v>
      </c>
    </row>
    <row r="8" spans="1:5" x14ac:dyDescent="0.2">
      <c r="A8" s="190" t="s">
        <v>996</v>
      </c>
      <c r="B8" s="183">
        <v>62</v>
      </c>
      <c r="C8" s="193">
        <v>12.4</v>
      </c>
      <c r="D8" s="193">
        <v>3035.3</v>
      </c>
      <c r="E8" s="193">
        <v>0.2</v>
      </c>
    </row>
    <row r="9" spans="1:5" x14ac:dyDescent="0.2">
      <c r="A9" s="190" t="s">
        <v>997</v>
      </c>
      <c r="B9" s="183">
        <v>87</v>
      </c>
      <c r="C9" s="193">
        <v>17.3</v>
      </c>
      <c r="D9" s="193">
        <v>24218.400000000001</v>
      </c>
      <c r="E9" s="193">
        <v>1.5</v>
      </c>
    </row>
    <row r="10" spans="1:5" x14ac:dyDescent="0.2">
      <c r="A10" s="190" t="s">
        <v>998</v>
      </c>
      <c r="B10" s="183">
        <v>119</v>
      </c>
      <c r="C10" s="193">
        <v>23.6</v>
      </c>
      <c r="D10" s="193">
        <v>166833.79999999999</v>
      </c>
      <c r="E10" s="193">
        <v>10.1</v>
      </c>
    </row>
    <row r="11" spans="1:5" x14ac:dyDescent="0.2">
      <c r="A11" s="190" t="s">
        <v>999</v>
      </c>
      <c r="B11" s="183">
        <v>64</v>
      </c>
      <c r="C11" s="193">
        <v>12.7</v>
      </c>
      <c r="D11" s="193">
        <v>282943.59999999998</v>
      </c>
      <c r="E11" s="193">
        <v>17.2</v>
      </c>
    </row>
    <row r="12" spans="1:5" x14ac:dyDescent="0.2">
      <c r="A12" s="190" t="s">
        <v>1000</v>
      </c>
      <c r="B12" s="183">
        <v>38</v>
      </c>
      <c r="C12" s="193">
        <v>7.6</v>
      </c>
      <c r="D12" s="193">
        <v>284026.59999999998</v>
      </c>
      <c r="E12" s="193">
        <v>17.2</v>
      </c>
    </row>
    <row r="13" spans="1:5" x14ac:dyDescent="0.2">
      <c r="A13" s="190" t="s">
        <v>1001</v>
      </c>
      <c r="B13" s="183">
        <v>46</v>
      </c>
      <c r="C13" s="193">
        <v>9.1</v>
      </c>
      <c r="D13" s="193">
        <v>885462.8</v>
      </c>
      <c r="E13" s="193">
        <v>53.8</v>
      </c>
    </row>
    <row r="14" spans="1:5" x14ac:dyDescent="0.2">
      <c r="A14" s="190" t="s">
        <v>1002</v>
      </c>
      <c r="B14" s="183">
        <v>438</v>
      </c>
      <c r="C14" s="193">
        <v>87.1</v>
      </c>
      <c r="D14" s="193">
        <v>1647211.1</v>
      </c>
      <c r="E14" s="193">
        <v>100</v>
      </c>
    </row>
    <row r="15" spans="1:5" x14ac:dyDescent="0.2">
      <c r="A15" s="207" t="s">
        <v>1003</v>
      </c>
      <c r="B15" s="183">
        <v>65</v>
      </c>
      <c r="C15" s="193">
        <v>12.9</v>
      </c>
      <c r="D15" s="193" t="s">
        <v>14</v>
      </c>
      <c r="E15" s="193" t="s">
        <v>14</v>
      </c>
    </row>
    <row r="16" spans="1:5" x14ac:dyDescent="0.2">
      <c r="A16" s="208" t="s">
        <v>1004</v>
      </c>
      <c r="B16" s="188">
        <v>503</v>
      </c>
      <c r="C16" s="209">
        <v>100</v>
      </c>
      <c r="D16" s="209">
        <v>1647211.1</v>
      </c>
      <c r="E16" s="209">
        <v>100</v>
      </c>
    </row>
    <row r="18" spans="1:5" ht="121.5" customHeight="1" x14ac:dyDescent="0.2">
      <c r="A18" s="275" t="s">
        <v>1109</v>
      </c>
      <c r="B18" s="275"/>
      <c r="C18" s="275"/>
      <c r="D18" s="275"/>
      <c r="E18" s="275"/>
    </row>
    <row r="31" spans="1:5" ht="19.5" customHeight="1" x14ac:dyDescent="0.2">
      <c r="A31" s="265" t="s">
        <v>1021</v>
      </c>
      <c r="B31" s="265"/>
      <c r="C31" s="265"/>
      <c r="D31" s="265"/>
      <c r="E31" s="265"/>
    </row>
    <row r="32" spans="1:5" x14ac:dyDescent="0.2">
      <c r="A32" s="266" t="s">
        <v>1006</v>
      </c>
      <c r="B32" s="266"/>
      <c r="C32" s="266"/>
      <c r="D32" s="266"/>
      <c r="E32" s="266"/>
    </row>
    <row r="34" spans="1:5" ht="28.5" customHeight="1" x14ac:dyDescent="0.2">
      <c r="A34" s="268"/>
      <c r="B34" s="271" t="s">
        <v>991</v>
      </c>
      <c r="C34" s="271"/>
      <c r="D34" s="272" t="s">
        <v>992</v>
      </c>
      <c r="E34" s="272"/>
    </row>
    <row r="35" spans="1:5" ht="35.25" customHeight="1" x14ac:dyDescent="0.2">
      <c r="A35" s="268"/>
      <c r="B35" s="180" t="s">
        <v>1143</v>
      </c>
      <c r="C35" s="181" t="s">
        <v>1011</v>
      </c>
      <c r="D35" s="180" t="s">
        <v>1012</v>
      </c>
      <c r="E35" s="181" t="s">
        <v>1013</v>
      </c>
    </row>
    <row r="36" spans="1:5" x14ac:dyDescent="0.2">
      <c r="A36" s="189" t="s">
        <v>1014</v>
      </c>
      <c r="B36" s="183"/>
      <c r="C36" s="183"/>
      <c r="D36" s="183"/>
      <c r="E36" s="183"/>
    </row>
    <row r="37" spans="1:5" x14ac:dyDescent="0.2">
      <c r="A37" s="190" t="s">
        <v>995</v>
      </c>
      <c r="B37" s="183">
        <v>63</v>
      </c>
      <c r="C37" s="183">
        <v>5.2</v>
      </c>
      <c r="D37" s="191">
        <v>94.1</v>
      </c>
      <c r="E37" s="191">
        <v>0</v>
      </c>
    </row>
    <row r="38" spans="1:5" x14ac:dyDescent="0.2">
      <c r="A38" s="190" t="s">
        <v>1015</v>
      </c>
      <c r="B38" s="183">
        <v>209</v>
      </c>
      <c r="C38" s="183">
        <v>17.100000000000001</v>
      </c>
      <c r="D38" s="191">
        <v>5429.5</v>
      </c>
      <c r="E38" s="183">
        <v>1.3</v>
      </c>
    </row>
    <row r="39" spans="1:5" x14ac:dyDescent="0.2">
      <c r="A39" s="190" t="s">
        <v>1016</v>
      </c>
      <c r="B39" s="183">
        <v>294</v>
      </c>
      <c r="C39" s="183">
        <v>24.1</v>
      </c>
      <c r="D39" s="191">
        <v>35746.6</v>
      </c>
      <c r="E39" s="183">
        <v>8.8000000000000007</v>
      </c>
    </row>
    <row r="40" spans="1:5" x14ac:dyDescent="0.2">
      <c r="A40" s="190" t="s">
        <v>1017</v>
      </c>
      <c r="B40" s="183">
        <v>199</v>
      </c>
      <c r="C40" s="183">
        <v>16.3</v>
      </c>
      <c r="D40" s="191">
        <v>65565.7</v>
      </c>
      <c r="E40" s="191">
        <v>16</v>
      </c>
    </row>
    <row r="41" spans="1:5" x14ac:dyDescent="0.2">
      <c r="A41" s="190" t="s">
        <v>1018</v>
      </c>
      <c r="B41" s="183">
        <v>145</v>
      </c>
      <c r="C41" s="183">
        <v>11.9</v>
      </c>
      <c r="D41" s="191">
        <v>120245</v>
      </c>
      <c r="E41" s="183">
        <v>29.4</v>
      </c>
    </row>
    <row r="42" spans="1:5" x14ac:dyDescent="0.2">
      <c r="A42" s="190" t="s">
        <v>1019</v>
      </c>
      <c r="B42" s="183">
        <v>51</v>
      </c>
      <c r="C42" s="183">
        <v>4.2</v>
      </c>
      <c r="D42" s="191">
        <v>115984.6</v>
      </c>
      <c r="E42" s="183">
        <v>28.3</v>
      </c>
    </row>
    <row r="43" spans="1:5" x14ac:dyDescent="0.2">
      <c r="A43" s="190" t="s">
        <v>1020</v>
      </c>
      <c r="B43" s="183">
        <v>13</v>
      </c>
      <c r="C43" s="183">
        <v>1.1000000000000001</v>
      </c>
      <c r="D43" s="191">
        <v>66365</v>
      </c>
      <c r="E43" s="183">
        <v>16.2</v>
      </c>
    </row>
    <row r="44" spans="1:5" x14ac:dyDescent="0.2">
      <c r="A44" s="190" t="s">
        <v>1002</v>
      </c>
      <c r="B44" s="183">
        <v>974</v>
      </c>
      <c r="C44" s="183">
        <v>79.900000000000006</v>
      </c>
      <c r="D44" s="191">
        <v>409430.5</v>
      </c>
      <c r="E44" s="191">
        <v>100</v>
      </c>
    </row>
    <row r="45" spans="1:5" x14ac:dyDescent="0.2">
      <c r="A45" s="192" t="s">
        <v>1003</v>
      </c>
      <c r="B45" s="183">
        <v>245</v>
      </c>
      <c r="C45" s="183">
        <v>20.100000000000001</v>
      </c>
      <c r="D45" s="182" t="s">
        <v>14</v>
      </c>
      <c r="E45" s="193" t="s">
        <v>14</v>
      </c>
    </row>
    <row r="46" spans="1:5" x14ac:dyDescent="0.2">
      <c r="A46" s="188" t="s">
        <v>1004</v>
      </c>
      <c r="B46" s="188">
        <v>1219</v>
      </c>
      <c r="C46" s="194">
        <v>100</v>
      </c>
      <c r="D46" s="188">
        <v>409430.5</v>
      </c>
      <c r="E46" s="194">
        <v>100</v>
      </c>
    </row>
    <row r="48" spans="1:5" ht="62.25" customHeight="1" x14ac:dyDescent="0.2">
      <c r="A48" s="267" t="s">
        <v>1106</v>
      </c>
      <c r="B48" s="267"/>
      <c r="C48" s="267"/>
      <c r="D48" s="267"/>
      <c r="E48" s="267"/>
    </row>
  </sheetData>
  <mergeCells count="12">
    <mergeCell ref="A48:E48"/>
    <mergeCell ref="A18:E18"/>
    <mergeCell ref="A34:A35"/>
    <mergeCell ref="B34:C34"/>
    <mergeCell ref="D34:E34"/>
    <mergeCell ref="A31:E31"/>
    <mergeCell ref="A32:E32"/>
    <mergeCell ref="A4:A5"/>
    <mergeCell ref="B4:C4"/>
    <mergeCell ref="D4:E4"/>
    <mergeCell ref="A1:E1"/>
    <mergeCell ref="A2:E2"/>
  </mergeCells>
  <printOptions horizontalCentered="1"/>
  <pageMargins left="0.82677165354330717" right="0.82677165354330717" top="0.74803149606299213" bottom="0.35433070866141736" header="0.31496062992125984" footer="0.31496062992125984"/>
  <pageSetup paperSize="9" orientation="landscape" r:id="rId1"/>
  <headerFooter>
    <oddHeader>&amp;C&amp;P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2"/>
  <sheetViews>
    <sheetView view="pageBreakPreview" zoomScale="85" zoomScaleNormal="100" zoomScaleSheetLayoutView="85" workbookViewId="0">
      <selection activeCell="A2" sqref="A2"/>
    </sheetView>
  </sheetViews>
  <sheetFormatPr defaultRowHeight="15" x14ac:dyDescent="0.2"/>
  <cols>
    <col min="1" max="1" width="125.7109375" style="146" customWidth="1"/>
    <col min="2" max="2" width="12.85546875" style="146" bestFit="1" customWidth="1"/>
    <col min="3" max="16384" width="9.140625" style="146"/>
  </cols>
  <sheetData>
    <row r="1" spans="1:1" x14ac:dyDescent="0.2">
      <c r="A1" s="151"/>
    </row>
    <row r="2" spans="1:1" ht="18" x14ac:dyDescent="0.2">
      <c r="A2" s="153" t="s">
        <v>981</v>
      </c>
    </row>
    <row r="3" spans="1:1" x14ac:dyDescent="0.2">
      <c r="A3" s="168" t="s">
        <v>953</v>
      </c>
    </row>
    <row r="4" spans="1:1" x14ac:dyDescent="0.2">
      <c r="A4" s="157"/>
    </row>
    <row r="5" spans="1:1" x14ac:dyDescent="0.2">
      <c r="A5" s="157"/>
    </row>
    <row r="6" spans="1:1" x14ac:dyDescent="0.2">
      <c r="A6" s="157"/>
    </row>
    <row r="7" spans="1:1" x14ac:dyDescent="0.2">
      <c r="A7" s="157"/>
    </row>
    <row r="8" spans="1:1" x14ac:dyDescent="0.2">
      <c r="A8" s="157"/>
    </row>
    <row r="9" spans="1:1" x14ac:dyDescent="0.2">
      <c r="A9" s="157"/>
    </row>
    <row r="10" spans="1:1" x14ac:dyDescent="0.2">
      <c r="A10" s="157"/>
    </row>
    <row r="11" spans="1:1" x14ac:dyDescent="0.2">
      <c r="A11" s="157"/>
    </row>
    <row r="12" spans="1:1" ht="62.25" customHeight="1" x14ac:dyDescent="0.2">
      <c r="A12" s="157"/>
    </row>
    <row r="13" spans="1:1" ht="30" x14ac:dyDescent="0.2">
      <c r="A13" s="163" t="s">
        <v>1043</v>
      </c>
    </row>
    <row r="14" spans="1:1" ht="75.75" x14ac:dyDescent="0.2">
      <c r="A14" s="161" t="s">
        <v>1144</v>
      </c>
    </row>
    <row r="15" spans="1:1" ht="30" x14ac:dyDescent="0.2">
      <c r="A15" s="151" t="s">
        <v>1022</v>
      </c>
    </row>
    <row r="16" spans="1:1" ht="45" x14ac:dyDescent="0.2">
      <c r="A16" s="151" t="s">
        <v>1023</v>
      </c>
    </row>
    <row r="17" spans="1:1" ht="30" x14ac:dyDescent="0.2">
      <c r="A17" s="151" t="s">
        <v>1024</v>
      </c>
    </row>
    <row r="18" spans="1:1" ht="45" x14ac:dyDescent="0.2">
      <c r="A18" s="151" t="s">
        <v>1145</v>
      </c>
    </row>
    <row r="19" spans="1:1" ht="18" x14ac:dyDescent="0.2">
      <c r="A19" s="215" t="s">
        <v>986</v>
      </c>
    </row>
    <row r="20" spans="1:1" x14ac:dyDescent="0.2">
      <c r="A20" s="151"/>
    </row>
    <row r="21" spans="1:1" x14ac:dyDescent="0.2">
      <c r="A21" s="151"/>
    </row>
    <row r="22" spans="1:1" x14ac:dyDescent="0.2">
      <c r="A22" s="151"/>
    </row>
    <row r="24" spans="1:1" x14ac:dyDescent="0.2">
      <c r="A24" s="151"/>
    </row>
    <row r="25" spans="1:1" x14ac:dyDescent="0.2">
      <c r="A25" s="151"/>
    </row>
    <row r="26" spans="1:1" x14ac:dyDescent="0.2">
      <c r="A26" s="151"/>
    </row>
    <row r="27" spans="1:1" x14ac:dyDescent="0.2">
      <c r="A27" s="151"/>
    </row>
    <row r="28" spans="1:1" x14ac:dyDescent="0.2">
      <c r="A28" s="151"/>
    </row>
    <row r="29" spans="1:1" x14ac:dyDescent="0.2">
      <c r="A29" s="151"/>
    </row>
    <row r="30" spans="1:1" ht="30" x14ac:dyDescent="0.2">
      <c r="A30" s="151" t="s">
        <v>1146</v>
      </c>
    </row>
    <row r="31" spans="1:1" ht="30" x14ac:dyDescent="0.2">
      <c r="A31" s="151" t="s">
        <v>990</v>
      </c>
    </row>
    <row r="32" spans="1:1" x14ac:dyDescent="0.2">
      <c r="A32" s="151"/>
    </row>
    <row r="33" spans="1:1" ht="18" x14ac:dyDescent="0.2">
      <c r="A33" s="153" t="s">
        <v>987</v>
      </c>
    </row>
    <row r="34" spans="1:1" x14ac:dyDescent="0.2">
      <c r="A34" s="151"/>
    </row>
    <row r="35" spans="1:1" x14ac:dyDescent="0.2">
      <c r="A35" s="151"/>
    </row>
    <row r="36" spans="1:1" x14ac:dyDescent="0.2">
      <c r="A36" s="151"/>
    </row>
    <row r="37" spans="1:1" x14ac:dyDescent="0.2">
      <c r="A37" s="151"/>
    </row>
    <row r="39" spans="1:1" x14ac:dyDescent="0.2">
      <c r="A39" s="151"/>
    </row>
    <row r="40" spans="1:1" x14ac:dyDescent="0.2">
      <c r="A40" s="151"/>
    </row>
    <row r="41" spans="1:1" x14ac:dyDescent="0.2">
      <c r="A41" s="151"/>
    </row>
    <row r="42" spans="1:1" x14ac:dyDescent="0.2">
      <c r="A42" s="152" t="s">
        <v>954</v>
      </c>
    </row>
    <row r="43" spans="1:1" x14ac:dyDescent="0.2">
      <c r="A43" s="152"/>
    </row>
    <row r="44" spans="1:1" ht="15.75" x14ac:dyDescent="0.2">
      <c r="A44" s="170"/>
    </row>
    <row r="45" spans="1:1" ht="90.75" x14ac:dyDescent="0.2">
      <c r="A45" s="161" t="s">
        <v>1147</v>
      </c>
    </row>
    <row r="46" spans="1:1" ht="60" x14ac:dyDescent="0.2">
      <c r="A46" s="151" t="s">
        <v>1025</v>
      </c>
    </row>
    <row r="47" spans="1:1" ht="45" x14ac:dyDescent="0.2">
      <c r="A47" s="151" t="s">
        <v>1148</v>
      </c>
    </row>
    <row r="48" spans="1:1" x14ac:dyDescent="0.2">
      <c r="A48" s="151"/>
    </row>
    <row r="49" spans="1:1" ht="18" x14ac:dyDescent="0.2">
      <c r="A49" s="153" t="s">
        <v>1150</v>
      </c>
    </row>
    <row r="50" spans="1:1" x14ac:dyDescent="0.2">
      <c r="A50" s="151"/>
    </row>
    <row r="51" spans="1:1" x14ac:dyDescent="0.2">
      <c r="A51" s="151"/>
    </row>
    <row r="52" spans="1:1" x14ac:dyDescent="0.2">
      <c r="A52" s="151"/>
    </row>
    <row r="53" spans="1:1" x14ac:dyDescent="0.2">
      <c r="A53" s="151"/>
    </row>
    <row r="54" spans="1:1" x14ac:dyDescent="0.2">
      <c r="A54" s="151"/>
    </row>
    <row r="55" spans="1:1" x14ac:dyDescent="0.2">
      <c r="A55" s="164"/>
    </row>
    <row r="56" spans="1:1" x14ac:dyDescent="0.2">
      <c r="A56" s="151"/>
    </row>
    <row r="57" spans="1:1" x14ac:dyDescent="0.2">
      <c r="A57" s="151"/>
    </row>
    <row r="58" spans="1:1" x14ac:dyDescent="0.2">
      <c r="A58" s="151"/>
    </row>
    <row r="59" spans="1:1" x14ac:dyDescent="0.2">
      <c r="A59" s="151"/>
    </row>
    <row r="60" spans="1:1" x14ac:dyDescent="0.2">
      <c r="A60" s="151"/>
    </row>
    <row r="61" spans="1:1" ht="30" x14ac:dyDescent="0.2">
      <c r="A61" s="151" t="s">
        <v>1110</v>
      </c>
    </row>
    <row r="62" spans="1:1" ht="45" x14ac:dyDescent="0.2">
      <c r="A62" s="151" t="s">
        <v>1149</v>
      </c>
    </row>
    <row r="63" spans="1:1" x14ac:dyDescent="0.2">
      <c r="A63" s="151"/>
    </row>
    <row r="64" spans="1:1" x14ac:dyDescent="0.2">
      <c r="A64" s="151"/>
    </row>
    <row r="65" spans="1:1" x14ac:dyDescent="0.2">
      <c r="A65" s="151"/>
    </row>
    <row r="66" spans="1:1" ht="18" x14ac:dyDescent="0.2">
      <c r="A66" s="153" t="s">
        <v>1151</v>
      </c>
    </row>
    <row r="67" spans="1:1" x14ac:dyDescent="0.2">
      <c r="A67" s="151"/>
    </row>
    <row r="68" spans="1:1" x14ac:dyDescent="0.2">
      <c r="A68" s="151"/>
    </row>
    <row r="69" spans="1:1" x14ac:dyDescent="0.2">
      <c r="A69" s="164"/>
    </row>
    <row r="70" spans="1:1" x14ac:dyDescent="0.2">
      <c r="A70" s="151"/>
    </row>
    <row r="71" spans="1:1" x14ac:dyDescent="0.2">
      <c r="A71" s="151"/>
    </row>
    <row r="72" spans="1:1" x14ac:dyDescent="0.2">
      <c r="A72" s="151"/>
    </row>
    <row r="74" spans="1:1" x14ac:dyDescent="0.2">
      <c r="A74" s="151"/>
    </row>
    <row r="75" spans="1:1" x14ac:dyDescent="0.2">
      <c r="A75" s="151"/>
    </row>
    <row r="76" spans="1:1" x14ac:dyDescent="0.2">
      <c r="A76" s="151"/>
    </row>
    <row r="77" spans="1:1" ht="30" x14ac:dyDescent="0.2">
      <c r="A77" s="151" t="s">
        <v>1026</v>
      </c>
    </row>
    <row r="78" spans="1:1" ht="60" x14ac:dyDescent="0.2">
      <c r="A78" s="151" t="s">
        <v>1027</v>
      </c>
    </row>
    <row r="79" spans="1:1" ht="60" x14ac:dyDescent="0.2">
      <c r="A79" s="151" t="s">
        <v>1028</v>
      </c>
    </row>
    <row r="80" spans="1:1" ht="30" x14ac:dyDescent="0.2">
      <c r="A80" s="151" t="s">
        <v>1152</v>
      </c>
    </row>
    <row r="81" spans="1:1" ht="30" x14ac:dyDescent="0.2">
      <c r="A81" s="151" t="s">
        <v>1092</v>
      </c>
    </row>
    <row r="82" spans="1:1" x14ac:dyDescent="0.2">
      <c r="A82" s="151"/>
    </row>
    <row r="83" spans="1:1" ht="36" x14ac:dyDescent="0.2">
      <c r="A83" s="169" t="s">
        <v>982</v>
      </c>
    </row>
    <row r="84" spans="1:1" x14ac:dyDescent="0.2">
      <c r="A84" s="168" t="s">
        <v>955</v>
      </c>
    </row>
    <row r="85" spans="1:1" x14ac:dyDescent="0.2">
      <c r="A85" s="151"/>
    </row>
    <row r="86" spans="1:1" x14ac:dyDescent="0.2">
      <c r="A86" s="151"/>
    </row>
    <row r="87" spans="1:1" x14ac:dyDescent="0.2">
      <c r="A87" s="151"/>
    </row>
    <row r="88" spans="1:1" x14ac:dyDescent="0.2">
      <c r="A88" s="151"/>
    </row>
    <row r="89" spans="1:1" x14ac:dyDescent="0.2">
      <c r="A89" s="151"/>
    </row>
    <row r="90" spans="1:1" x14ac:dyDescent="0.2">
      <c r="A90" s="151"/>
    </row>
    <row r="91" spans="1:1" x14ac:dyDescent="0.2">
      <c r="A91" s="151"/>
    </row>
    <row r="92" spans="1:1" x14ac:dyDescent="0.2">
      <c r="A92" s="151"/>
    </row>
    <row r="93" spans="1:1" x14ac:dyDescent="0.2">
      <c r="A93" s="151"/>
    </row>
    <row r="94" spans="1:1" x14ac:dyDescent="0.2">
      <c r="A94" s="151"/>
    </row>
    <row r="95" spans="1:1" x14ac:dyDescent="0.2">
      <c r="A95" s="151"/>
    </row>
    <row r="96" spans="1:1" x14ac:dyDescent="0.2">
      <c r="A96" s="151"/>
    </row>
    <row r="97" spans="1:1" ht="75" x14ac:dyDescent="0.2">
      <c r="A97" s="151" t="s">
        <v>1093</v>
      </c>
    </row>
    <row r="98" spans="1:1" ht="45" x14ac:dyDescent="0.2">
      <c r="A98" s="151" t="s">
        <v>1029</v>
      </c>
    </row>
    <row r="99" spans="1:1" ht="60.75" x14ac:dyDescent="0.2">
      <c r="A99" s="161" t="s">
        <v>1044</v>
      </c>
    </row>
    <row r="100" spans="1:1" ht="15.75" x14ac:dyDescent="0.2">
      <c r="A100" s="161"/>
    </row>
    <row r="101" spans="1:1" ht="18" x14ac:dyDescent="0.2">
      <c r="A101" s="169"/>
    </row>
    <row r="102" spans="1:1" ht="18" x14ac:dyDescent="0.2">
      <c r="A102" s="153"/>
    </row>
  </sheetData>
  <printOptions horizontalCentered="1"/>
  <pageMargins left="0.82677165354330717" right="0.82677165354330717" top="0.74803149606299213" bottom="0.35433070866141736" header="0.31496062992125984" footer="0.31496062992125984"/>
  <pageSetup paperSize="9" scale="96" orientation="landscape" r:id="rId1"/>
  <headerFooter>
    <oddHeader>&amp;C&amp;P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32</vt:i4>
      </vt:variant>
      <vt:variant>
        <vt:lpstr>Именованные диапазоны</vt:lpstr>
      </vt:variant>
      <vt:variant>
        <vt:i4>83</vt:i4>
      </vt:variant>
    </vt:vector>
  </HeadingPairs>
  <TitlesOfParts>
    <vt:vector size="115" baseType="lpstr">
      <vt:lpstr>Обложка цв</vt:lpstr>
      <vt:lpstr>Обложка чб</vt:lpstr>
      <vt:lpstr>Содержание</vt:lpstr>
      <vt:lpstr>Предисловие</vt:lpstr>
      <vt:lpstr>Предв итоги 1</vt:lpstr>
      <vt:lpstr>2</vt:lpstr>
      <vt:lpstr>3</vt:lpstr>
      <vt:lpstr>4</vt:lpstr>
      <vt:lpstr>5</vt:lpstr>
      <vt:lpstr>6</vt:lpstr>
      <vt:lpstr>7</vt:lpstr>
      <vt:lpstr>8</vt:lpstr>
      <vt:lpstr>9</vt:lpstr>
      <vt:lpstr>001</vt:lpstr>
      <vt:lpstr>018</vt:lpstr>
      <vt:lpstr>023</vt:lpstr>
      <vt:lpstr>024</vt:lpstr>
      <vt:lpstr>032</vt:lpstr>
      <vt:lpstr>036</vt:lpstr>
      <vt:lpstr>050</vt:lpstr>
      <vt:lpstr>053</vt:lpstr>
      <vt:lpstr>054</vt:lpstr>
      <vt:lpstr>056</vt:lpstr>
      <vt:lpstr>060</vt:lpstr>
      <vt:lpstr>061</vt:lpstr>
      <vt:lpstr>Методологические пояснения</vt:lpstr>
      <vt:lpstr>Диаг 1</vt:lpstr>
      <vt:lpstr>Диаг 2</vt:lpstr>
      <vt:lpstr>Диаг 3а</vt:lpstr>
      <vt:lpstr>Диаг 3б</vt:lpstr>
      <vt:lpstr>Диаг 3в</vt:lpstr>
      <vt:lpstr>ПОСЛЕДНЯЯ</vt:lpstr>
      <vt:lpstr>'001'!Body</vt:lpstr>
      <vt:lpstr>'023'!Body</vt:lpstr>
      <vt:lpstr>'024'!Body</vt:lpstr>
      <vt:lpstr>'032'!Body</vt:lpstr>
      <vt:lpstr>'036'!Body</vt:lpstr>
      <vt:lpstr>'050'!Body</vt:lpstr>
      <vt:lpstr>'053'!Body</vt:lpstr>
      <vt:lpstr>'054'!Body</vt:lpstr>
      <vt:lpstr>'056'!Body</vt:lpstr>
      <vt:lpstr>'060'!Body</vt:lpstr>
      <vt:lpstr>'061'!Body</vt:lpstr>
      <vt:lpstr>Body</vt:lpstr>
      <vt:lpstr>Содержание!OLE_LINK1</vt:lpstr>
      <vt:lpstr>'001'!Shapka</vt:lpstr>
      <vt:lpstr>'023'!Shapka</vt:lpstr>
      <vt:lpstr>'024'!Shapka</vt:lpstr>
      <vt:lpstr>'032'!Shapka</vt:lpstr>
      <vt:lpstr>'036'!Shapka</vt:lpstr>
      <vt:lpstr>'050'!Shapka</vt:lpstr>
      <vt:lpstr>'053'!Shapka</vt:lpstr>
      <vt:lpstr>'054'!Shapka</vt:lpstr>
      <vt:lpstr>'056'!Shapka</vt:lpstr>
      <vt:lpstr>'060'!Shapka</vt:lpstr>
      <vt:lpstr>'061'!Shapka</vt:lpstr>
      <vt:lpstr>Shapka</vt:lpstr>
      <vt:lpstr>'001'!Sidehead</vt:lpstr>
      <vt:lpstr>'023'!Sidehead</vt:lpstr>
      <vt:lpstr>'024'!Sidehead</vt:lpstr>
      <vt:lpstr>'032'!Sidehead</vt:lpstr>
      <vt:lpstr>'036'!Sidehead</vt:lpstr>
      <vt:lpstr>'050'!Sidehead</vt:lpstr>
      <vt:lpstr>'053'!Sidehead</vt:lpstr>
      <vt:lpstr>'054'!Sidehead</vt:lpstr>
      <vt:lpstr>'056'!Sidehead</vt:lpstr>
      <vt:lpstr>'060'!Sidehead</vt:lpstr>
      <vt:lpstr>'061'!Sidehead</vt:lpstr>
      <vt:lpstr>Sidehead</vt:lpstr>
      <vt:lpstr>'001'!TableHeader</vt:lpstr>
      <vt:lpstr>'023'!TableHeader</vt:lpstr>
      <vt:lpstr>'024'!TableHeader</vt:lpstr>
      <vt:lpstr>'032'!TableHeader</vt:lpstr>
      <vt:lpstr>'036'!TableHeader</vt:lpstr>
      <vt:lpstr>'050'!TableHeader</vt:lpstr>
      <vt:lpstr>'053'!TableHeader</vt:lpstr>
      <vt:lpstr>'054'!TableHeader</vt:lpstr>
      <vt:lpstr>'056'!TableHeader</vt:lpstr>
      <vt:lpstr>'060'!TableHeader</vt:lpstr>
      <vt:lpstr>'061'!TableHeader</vt:lpstr>
      <vt:lpstr>TableHeader</vt:lpstr>
      <vt:lpstr>'001'!TableName</vt:lpstr>
      <vt:lpstr>'023'!TableName</vt:lpstr>
      <vt:lpstr>'024'!TableName</vt:lpstr>
      <vt:lpstr>'032'!TableName</vt:lpstr>
      <vt:lpstr>'036'!TableName</vt:lpstr>
      <vt:lpstr>'050'!TableName</vt:lpstr>
      <vt:lpstr>'053'!TableName</vt:lpstr>
      <vt:lpstr>'054'!TableName</vt:lpstr>
      <vt:lpstr>'056'!TableName</vt:lpstr>
      <vt:lpstr>'060'!TableName</vt:lpstr>
      <vt:lpstr>'061'!TableName</vt:lpstr>
      <vt:lpstr>TableName</vt:lpstr>
      <vt:lpstr>'001'!Заголовки_для_печати</vt:lpstr>
      <vt:lpstr>'018'!Заголовки_для_печати</vt:lpstr>
      <vt:lpstr>'023'!Заголовки_для_печати</vt:lpstr>
      <vt:lpstr>'024'!Заголовки_для_печати</vt:lpstr>
      <vt:lpstr>'032'!Заголовки_для_печати</vt:lpstr>
      <vt:lpstr>'036'!Заголовки_для_печати</vt:lpstr>
      <vt:lpstr>'053'!Заголовки_для_печати</vt:lpstr>
      <vt:lpstr>'054'!Заголовки_для_печати</vt:lpstr>
      <vt:lpstr>'056'!Заголовки_для_печати</vt:lpstr>
      <vt:lpstr>'060'!Заголовки_для_печати</vt:lpstr>
      <vt:lpstr>'061'!Заголовки_для_печати</vt:lpstr>
      <vt:lpstr>'001'!Область_печати</vt:lpstr>
      <vt:lpstr>'3'!Область_печати</vt:lpstr>
      <vt:lpstr>'5'!Область_печати</vt:lpstr>
      <vt:lpstr>'7'!Область_печати</vt:lpstr>
      <vt:lpstr>'9'!Область_печати</vt:lpstr>
      <vt:lpstr>'Диаг 1'!Область_печати</vt:lpstr>
      <vt:lpstr>'Диаг 3а'!Область_печати</vt:lpstr>
      <vt:lpstr>'Обложка цв'!Область_печати</vt:lpstr>
      <vt:lpstr>'Обложка чб'!Область_печати</vt:lpstr>
      <vt:lpstr>ПОСЛЕДНЯЯ!Область_печати</vt:lpstr>
      <vt:lpstr>'Предв итоги 1'!Область_печати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Внештатный сотрудник</dc:creator>
  <cp:lastModifiedBy>Федорова Мария Владимировна</cp:lastModifiedBy>
  <cp:lastPrinted>2017-11-30T08:47:46Z</cp:lastPrinted>
  <dcterms:created xsi:type="dcterms:W3CDTF">2017-08-09T07:17:34Z</dcterms:created>
  <dcterms:modified xsi:type="dcterms:W3CDTF">2017-12-01T12:44:23Z</dcterms:modified>
</cp:coreProperties>
</file>